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5" yWindow="-15" windowWidth="9600" windowHeight="10470"/>
  </bookViews>
  <sheets>
    <sheet name="InfoVisor" sheetId="1" r:id="rId1"/>
    <sheet name="IVCodes" sheetId="2" state="hidden" r:id="rId2"/>
    <sheet name="data" sheetId="4" state="hidden" r:id="rId3"/>
  </sheets>
  <definedNames>
    <definedName name="_xlnm._FilterDatabase" localSheetId="0" hidden="1">InfoVisor!$A$8:$A$1131</definedName>
    <definedName name="_xlnm.Print_Titles" localSheetId="0">InfoVisor!$6:$8</definedName>
    <definedName name="_xlnm.Print_Area" localSheetId="0">InfoVisor!$C$1:$N$1136</definedName>
  </definedNames>
  <calcPr calcId="125725" fullCalcOnLoad="1"/>
</workbook>
</file>

<file path=xl/calcChain.xml><?xml version="1.0" encoding="utf-8"?>
<calcChain xmlns="http://schemas.openxmlformats.org/spreadsheetml/2006/main">
  <c r="M1117" i="1"/>
  <c r="L1117"/>
  <c r="K1117"/>
  <c r="J1117"/>
  <c r="I1117"/>
  <c r="H1117"/>
  <c r="G1117"/>
  <c r="F1117"/>
  <c r="E1117"/>
  <c r="M1116"/>
  <c r="L1116"/>
  <c r="K1116"/>
  <c r="J1116"/>
  <c r="I1116"/>
  <c r="H1116"/>
  <c r="G1116"/>
  <c r="F1116"/>
  <c r="E1116"/>
  <c r="M1115"/>
  <c r="L1115"/>
  <c r="K1115"/>
  <c r="J1115"/>
  <c r="I1115"/>
  <c r="H1115"/>
  <c r="G1115"/>
  <c r="F1115"/>
  <c r="E1115"/>
  <c r="M1114"/>
  <c r="L1114"/>
  <c r="K1114"/>
  <c r="J1114"/>
  <c r="I1114"/>
  <c r="H1114"/>
  <c r="G1114"/>
  <c r="F1114"/>
  <c r="E1114"/>
  <c r="M1113"/>
  <c r="L1113"/>
  <c r="K1113"/>
  <c r="J1113"/>
  <c r="I1113"/>
  <c r="H1113"/>
  <c r="G1113"/>
  <c r="F1113"/>
  <c r="E1113"/>
  <c r="M1112"/>
  <c r="L1112"/>
  <c r="K1112"/>
  <c r="J1112"/>
  <c r="I1112"/>
  <c r="H1112"/>
  <c r="G1112"/>
  <c r="F1112"/>
  <c r="E1112"/>
  <c r="M1111"/>
  <c r="L1111"/>
  <c r="K1111"/>
  <c r="J1111"/>
  <c r="I1111"/>
  <c r="H1111"/>
  <c r="G1111"/>
  <c r="F1111"/>
  <c r="E1111"/>
  <c r="M1110"/>
  <c r="L1110"/>
  <c r="K1110"/>
  <c r="J1110"/>
  <c r="I1110"/>
  <c r="H1110"/>
  <c r="G1110"/>
  <c r="F1110"/>
  <c r="E1110"/>
  <c r="M1109"/>
  <c r="L1109"/>
  <c r="K1109"/>
  <c r="J1109"/>
  <c r="I1109"/>
  <c r="H1109"/>
  <c r="G1109"/>
  <c r="F1109"/>
  <c r="E1109"/>
  <c r="M1108"/>
  <c r="L1108"/>
  <c r="K1108"/>
  <c r="J1108"/>
  <c r="I1108"/>
  <c r="H1108"/>
  <c r="G1108"/>
  <c r="F1108"/>
  <c r="E1108"/>
  <c r="M1107"/>
  <c r="L1107"/>
  <c r="K1107"/>
  <c r="J1107"/>
  <c r="I1107"/>
  <c r="H1107"/>
  <c r="G1107"/>
  <c r="F1107"/>
  <c r="E1107"/>
  <c r="M1106"/>
  <c r="L1106"/>
  <c r="K1106"/>
  <c r="J1106"/>
  <c r="I1106"/>
  <c r="H1106"/>
  <c r="G1106"/>
  <c r="F1106"/>
  <c r="E1106"/>
  <c r="M1105"/>
  <c r="L1105"/>
  <c r="K1105"/>
  <c r="J1105"/>
  <c r="I1105"/>
  <c r="H1105"/>
  <c r="G1105"/>
  <c r="F1105"/>
  <c r="E1105"/>
  <c r="M1104"/>
  <c r="L1104"/>
  <c r="K1104"/>
  <c r="J1104"/>
  <c r="I1104"/>
  <c r="H1104"/>
  <c r="G1104"/>
  <c r="F1104"/>
  <c r="E1104"/>
  <c r="M1102"/>
  <c r="L1102"/>
  <c r="K1102"/>
  <c r="J1102"/>
  <c r="I1102"/>
  <c r="H1102"/>
  <c r="G1102"/>
  <c r="F1102"/>
  <c r="E1102"/>
  <c r="M1101"/>
  <c r="L1101"/>
  <c r="K1101"/>
  <c r="J1101"/>
  <c r="I1101"/>
  <c r="H1101"/>
  <c r="G1101"/>
  <c r="F1101"/>
  <c r="E1101"/>
  <c r="M1084"/>
  <c r="M1103" s="1"/>
  <c r="L1084"/>
  <c r="L1103"/>
  <c r="K1084"/>
  <c r="K1103"/>
  <c r="J1084"/>
  <c r="J1103"/>
  <c r="I1084"/>
  <c r="I1103"/>
  <c r="H1084"/>
  <c r="H1103"/>
  <c r="G1084"/>
  <c r="G1103"/>
  <c r="F1084"/>
  <c r="F1103"/>
  <c r="E1084"/>
  <c r="E1103"/>
  <c r="M1080"/>
  <c r="M1099"/>
  <c r="L1080"/>
  <c r="L1099"/>
  <c r="K1080"/>
  <c r="K1099"/>
  <c r="J1080"/>
  <c r="J1099"/>
  <c r="I1080"/>
  <c r="I1099"/>
  <c r="H1080"/>
  <c r="H1099"/>
  <c r="G1080"/>
  <c r="G1099" s="1"/>
  <c r="F1080"/>
  <c r="F1099" s="1"/>
  <c r="E1080"/>
  <c r="E1099" s="1"/>
  <c r="M1051"/>
  <c r="L1051"/>
  <c r="K1051"/>
  <c r="J1051"/>
  <c r="I1051"/>
  <c r="H1051"/>
  <c r="G1051"/>
  <c r="F1051"/>
  <c r="E1051"/>
  <c r="M1046"/>
  <c r="L1046"/>
  <c r="L1045" s="1"/>
  <c r="K1046"/>
  <c r="K1045" s="1"/>
  <c r="J1046"/>
  <c r="J1045"/>
  <c r="I1046"/>
  <c r="H1046"/>
  <c r="H1045" s="1"/>
  <c r="G1046"/>
  <c r="G1045" s="1"/>
  <c r="F1046"/>
  <c r="F1045"/>
  <c r="E1046"/>
  <c r="M1045"/>
  <c r="I1045"/>
  <c r="E1045"/>
  <c r="M1039"/>
  <c r="L1039"/>
  <c r="L1038" s="1"/>
  <c r="K1039"/>
  <c r="K1038" s="1"/>
  <c r="J1039"/>
  <c r="J1038"/>
  <c r="I1039"/>
  <c r="H1039"/>
  <c r="H1038" s="1"/>
  <c r="G1039"/>
  <c r="G1038" s="1"/>
  <c r="F1039"/>
  <c r="F1038"/>
  <c r="E1039"/>
  <c r="M1038"/>
  <c r="I1038"/>
  <c r="E1038"/>
  <c r="M1011"/>
  <c r="L1011"/>
  <c r="L1009" s="1"/>
  <c r="L1005" s="1"/>
  <c r="L1055" s="1"/>
  <c r="K1011"/>
  <c r="J1011"/>
  <c r="J1009"/>
  <c r="J1005" s="1"/>
  <c r="J1055" s="1"/>
  <c r="I1011"/>
  <c r="H1011"/>
  <c r="H1009" s="1"/>
  <c r="H1005" s="1"/>
  <c r="H1055" s="1"/>
  <c r="G1011"/>
  <c r="F1011"/>
  <c r="F1009"/>
  <c r="F1005" s="1"/>
  <c r="F1055" s="1"/>
  <c r="F1056" s="1"/>
  <c r="E1011"/>
  <c r="E1009" s="1"/>
  <c r="E1005" s="1"/>
  <c r="E1055" s="1"/>
  <c r="E1056" s="1"/>
  <c r="M1009"/>
  <c r="M1005"/>
  <c r="M1055" s="1"/>
  <c r="K1009"/>
  <c r="K1005" s="1"/>
  <c r="K1055" s="1"/>
  <c r="I1009"/>
  <c r="I1005"/>
  <c r="I1055" s="1"/>
  <c r="G1009"/>
  <c r="G1005" s="1"/>
  <c r="G1055" s="1"/>
  <c r="M1001"/>
  <c r="L1001"/>
  <c r="K1001"/>
  <c r="J1001"/>
  <c r="I1001"/>
  <c r="H1001"/>
  <c r="G1001"/>
  <c r="F1001"/>
  <c r="E1001"/>
  <c r="M998"/>
  <c r="M1035" s="1"/>
  <c r="L998"/>
  <c r="L1035" s="1"/>
  <c r="K998"/>
  <c r="J998"/>
  <c r="J1035" s="1"/>
  <c r="I998"/>
  <c r="I1035" s="1"/>
  <c r="H998"/>
  <c r="H1035" s="1"/>
  <c r="G998"/>
  <c r="G1035" s="1"/>
  <c r="F998"/>
  <c r="F1035" s="1"/>
  <c r="E998"/>
  <c r="E1035" s="1"/>
  <c r="M988"/>
  <c r="M985" s="1"/>
  <c r="L988"/>
  <c r="K988"/>
  <c r="K985"/>
  <c r="J988"/>
  <c r="I988"/>
  <c r="I985" s="1"/>
  <c r="H988"/>
  <c r="G988"/>
  <c r="G985"/>
  <c r="F988"/>
  <c r="E988"/>
  <c r="E985" s="1"/>
  <c r="L985"/>
  <c r="J985"/>
  <c r="H985"/>
  <c r="F985"/>
  <c r="M971"/>
  <c r="L971"/>
  <c r="K971"/>
  <c r="J971"/>
  <c r="I971"/>
  <c r="H971"/>
  <c r="G971"/>
  <c r="F971"/>
  <c r="E971"/>
  <c r="F968"/>
  <c r="G968"/>
  <c r="F965"/>
  <c r="G965"/>
  <c r="F962"/>
  <c r="G962"/>
  <c r="M923"/>
  <c r="L923"/>
  <c r="K923"/>
  <c r="J923"/>
  <c r="I923"/>
  <c r="H923"/>
  <c r="G923"/>
  <c r="F923"/>
  <c r="E923"/>
  <c r="M919"/>
  <c r="L919"/>
  <c r="K919"/>
  <c r="J919"/>
  <c r="I919"/>
  <c r="H919"/>
  <c r="G919"/>
  <c r="F919"/>
  <c r="E919"/>
  <c r="M915"/>
  <c r="L915"/>
  <c r="K915"/>
  <c r="J915"/>
  <c r="I915"/>
  <c r="H915"/>
  <c r="G915"/>
  <c r="F915"/>
  <c r="E915"/>
  <c r="M911"/>
  <c r="L911"/>
  <c r="K911"/>
  <c r="J911"/>
  <c r="I911"/>
  <c r="H911"/>
  <c r="G911"/>
  <c r="F911"/>
  <c r="E911"/>
  <c r="M907"/>
  <c r="L907"/>
  <c r="K907"/>
  <c r="J907"/>
  <c r="I907"/>
  <c r="H907"/>
  <c r="G907"/>
  <c r="F907"/>
  <c r="E907"/>
  <c r="M903"/>
  <c r="L903"/>
  <c r="K903"/>
  <c r="J903"/>
  <c r="I903"/>
  <c r="H903"/>
  <c r="G903"/>
  <c r="F903"/>
  <c r="E903"/>
  <c r="M899"/>
  <c r="L899"/>
  <c r="K899"/>
  <c r="J899"/>
  <c r="I899"/>
  <c r="H899"/>
  <c r="G899"/>
  <c r="F899"/>
  <c r="E899"/>
  <c r="M895"/>
  <c r="L895"/>
  <c r="K895"/>
  <c r="J895"/>
  <c r="I895"/>
  <c r="H895"/>
  <c r="G895"/>
  <c r="F895"/>
  <c r="E895"/>
  <c r="M891"/>
  <c r="L891"/>
  <c r="K891"/>
  <c r="J891"/>
  <c r="I891"/>
  <c r="H891"/>
  <c r="G891"/>
  <c r="F891"/>
  <c r="E891"/>
  <c r="M887"/>
  <c r="L887"/>
  <c r="K887"/>
  <c r="J887"/>
  <c r="I887"/>
  <c r="H887"/>
  <c r="G887"/>
  <c r="F887"/>
  <c r="E887"/>
  <c r="M883"/>
  <c r="L883"/>
  <c r="K883"/>
  <c r="J883"/>
  <c r="I883"/>
  <c r="H883"/>
  <c r="G883"/>
  <c r="F883"/>
  <c r="E883"/>
  <c r="M879"/>
  <c r="L879"/>
  <c r="K879"/>
  <c r="J879"/>
  <c r="I879"/>
  <c r="H879"/>
  <c r="G879"/>
  <c r="F879"/>
  <c r="E879"/>
  <c r="M875"/>
  <c r="L875"/>
  <c r="K875"/>
  <c r="J875"/>
  <c r="I875"/>
  <c r="H875"/>
  <c r="G875"/>
  <c r="F875"/>
  <c r="E875"/>
  <c r="M871"/>
  <c r="L871"/>
  <c r="K871"/>
  <c r="J871"/>
  <c r="I871"/>
  <c r="H871"/>
  <c r="G871"/>
  <c r="F871"/>
  <c r="E871"/>
  <c r="M867"/>
  <c r="L867"/>
  <c r="K867"/>
  <c r="J867"/>
  <c r="I867"/>
  <c r="H867"/>
  <c r="G867"/>
  <c r="F867"/>
  <c r="E867"/>
  <c r="M863"/>
  <c r="L863"/>
  <c r="K863"/>
  <c r="J863"/>
  <c r="I863"/>
  <c r="H863"/>
  <c r="G863"/>
  <c r="F863"/>
  <c r="E863"/>
  <c r="M859"/>
  <c r="L859"/>
  <c r="K859"/>
  <c r="J859"/>
  <c r="I859"/>
  <c r="H859"/>
  <c r="G859"/>
  <c r="F859"/>
  <c r="E859"/>
  <c r="M855"/>
  <c r="L855"/>
  <c r="K855"/>
  <c r="J855"/>
  <c r="I855"/>
  <c r="H855"/>
  <c r="G855"/>
  <c r="F855"/>
  <c r="E855"/>
  <c r="M851"/>
  <c r="L851"/>
  <c r="K851"/>
  <c r="J851"/>
  <c r="I851"/>
  <c r="H851"/>
  <c r="G851"/>
  <c r="F851"/>
  <c r="E851"/>
  <c r="M847"/>
  <c r="L847"/>
  <c r="K847"/>
  <c r="J847"/>
  <c r="I847"/>
  <c r="H847"/>
  <c r="G847"/>
  <c r="F847"/>
  <c r="E847"/>
  <c r="M845"/>
  <c r="L845"/>
  <c r="K845"/>
  <c r="J845"/>
  <c r="I845"/>
  <c r="H845"/>
  <c r="G845"/>
  <c r="F845"/>
  <c r="E845"/>
  <c r="M844"/>
  <c r="M843" s="1"/>
  <c r="L844"/>
  <c r="K844"/>
  <c r="K843"/>
  <c r="J844"/>
  <c r="I844"/>
  <c r="I843" s="1"/>
  <c r="H844"/>
  <c r="G844"/>
  <c r="G843"/>
  <c r="F844"/>
  <c r="E844"/>
  <c r="E843" s="1"/>
  <c r="L843"/>
  <c r="J843"/>
  <c r="H843"/>
  <c r="F843"/>
  <c r="M839"/>
  <c r="L839"/>
  <c r="K839"/>
  <c r="J839"/>
  <c r="I839"/>
  <c r="H839"/>
  <c r="G839"/>
  <c r="F839"/>
  <c r="E839"/>
  <c r="M837"/>
  <c r="L837"/>
  <c r="K837"/>
  <c r="J837"/>
  <c r="I837"/>
  <c r="H837"/>
  <c r="G837"/>
  <c r="F837"/>
  <c r="E837"/>
  <c r="M836"/>
  <c r="M835" s="1"/>
  <c r="L836"/>
  <c r="K836"/>
  <c r="K835"/>
  <c r="J836"/>
  <c r="I836"/>
  <c r="I835" s="1"/>
  <c r="H836"/>
  <c r="G836"/>
  <c r="G835"/>
  <c r="F836"/>
  <c r="E836"/>
  <c r="E835" s="1"/>
  <c r="L835"/>
  <c r="J835"/>
  <c r="H835"/>
  <c r="F835"/>
  <c r="M831"/>
  <c r="L831"/>
  <c r="K831"/>
  <c r="J831"/>
  <c r="I831"/>
  <c r="H831"/>
  <c r="G831"/>
  <c r="F831"/>
  <c r="E831"/>
  <c r="M827"/>
  <c r="L827"/>
  <c r="K827"/>
  <c r="J827"/>
  <c r="I827"/>
  <c r="H827"/>
  <c r="G827"/>
  <c r="F827"/>
  <c r="E827"/>
  <c r="M821"/>
  <c r="M825" s="1"/>
  <c r="L821"/>
  <c r="L825" s="1"/>
  <c r="K821"/>
  <c r="K825" s="1"/>
  <c r="J821"/>
  <c r="J825" s="1"/>
  <c r="I821"/>
  <c r="I825" s="1"/>
  <c r="I823" s="1"/>
  <c r="H821"/>
  <c r="H825" s="1"/>
  <c r="G821"/>
  <c r="G825" s="1"/>
  <c r="F821"/>
  <c r="F825" s="1"/>
  <c r="E821"/>
  <c r="E825" s="1"/>
  <c r="M820"/>
  <c r="M824" s="1"/>
  <c r="M823" s="1"/>
  <c r="L820"/>
  <c r="L824" s="1"/>
  <c r="K820"/>
  <c r="K824"/>
  <c r="K823" s="1"/>
  <c r="J820"/>
  <c r="J824" s="1"/>
  <c r="J823" s="1"/>
  <c r="I820"/>
  <c r="I824"/>
  <c r="H820"/>
  <c r="H824"/>
  <c r="H823" s="1"/>
  <c r="G820"/>
  <c r="G824" s="1"/>
  <c r="G823" s="1"/>
  <c r="F820"/>
  <c r="F824"/>
  <c r="F823" s="1"/>
  <c r="E820"/>
  <c r="E824" s="1"/>
  <c r="E823" s="1"/>
  <c r="L819"/>
  <c r="H819"/>
  <c r="F819"/>
  <c r="M816"/>
  <c r="L816"/>
  <c r="K816"/>
  <c r="J816"/>
  <c r="I816"/>
  <c r="H816"/>
  <c r="G816"/>
  <c r="F816"/>
  <c r="E816"/>
  <c r="M812"/>
  <c r="L812"/>
  <c r="K812"/>
  <c r="J812"/>
  <c r="I812"/>
  <c r="H812"/>
  <c r="G812"/>
  <c r="F812"/>
  <c r="E812"/>
  <c r="M808"/>
  <c r="L808"/>
  <c r="K808"/>
  <c r="J808"/>
  <c r="I808"/>
  <c r="H808"/>
  <c r="G808"/>
  <c r="F808"/>
  <c r="E808"/>
  <c r="M804"/>
  <c r="L804"/>
  <c r="K804"/>
  <c r="J804"/>
  <c r="I804"/>
  <c r="H804"/>
  <c r="G804"/>
  <c r="F804"/>
  <c r="E804"/>
  <c r="M800"/>
  <c r="L800"/>
  <c r="K800"/>
  <c r="J800"/>
  <c r="I800"/>
  <c r="H800"/>
  <c r="G800"/>
  <c r="F800"/>
  <c r="E800"/>
  <c r="M796"/>
  <c r="L796"/>
  <c r="K796"/>
  <c r="J796"/>
  <c r="I796"/>
  <c r="H796"/>
  <c r="G796"/>
  <c r="F796"/>
  <c r="E796"/>
  <c r="M792"/>
  <c r="L792"/>
  <c r="K792"/>
  <c r="J792"/>
  <c r="I792"/>
  <c r="H792"/>
  <c r="G792"/>
  <c r="F792"/>
  <c r="E792"/>
  <c r="M788"/>
  <c r="L788"/>
  <c r="K788"/>
  <c r="J788"/>
  <c r="I788"/>
  <c r="H788"/>
  <c r="G788"/>
  <c r="F788"/>
  <c r="E788"/>
  <c r="M784"/>
  <c r="L784"/>
  <c r="K784"/>
  <c r="J784"/>
  <c r="I784"/>
  <c r="H784"/>
  <c r="G784"/>
  <c r="F784"/>
  <c r="E784"/>
  <c r="M780"/>
  <c r="L780"/>
  <c r="K780"/>
  <c r="J780"/>
  <c r="I780"/>
  <c r="H780"/>
  <c r="G780"/>
  <c r="F780"/>
  <c r="E780"/>
  <c r="M776"/>
  <c r="L776"/>
  <c r="K776"/>
  <c r="J776"/>
  <c r="I776"/>
  <c r="H776"/>
  <c r="G776"/>
  <c r="F776"/>
  <c r="E776"/>
  <c r="M772"/>
  <c r="L772"/>
  <c r="K772"/>
  <c r="J772"/>
  <c r="I772"/>
  <c r="H772"/>
  <c r="G772"/>
  <c r="F772"/>
  <c r="E772"/>
  <c r="M768"/>
  <c r="L768"/>
  <c r="K768"/>
  <c r="J768"/>
  <c r="I768"/>
  <c r="H768"/>
  <c r="G768"/>
  <c r="F768"/>
  <c r="E768"/>
  <c r="M764"/>
  <c r="L764"/>
  <c r="K764"/>
  <c r="J764"/>
  <c r="I764"/>
  <c r="H764"/>
  <c r="G764"/>
  <c r="F764"/>
  <c r="E764"/>
  <c r="M760"/>
  <c r="L760"/>
  <c r="K760"/>
  <c r="J760"/>
  <c r="I760"/>
  <c r="H760"/>
  <c r="G760"/>
  <c r="F760"/>
  <c r="E760"/>
  <c r="M756"/>
  <c r="L756"/>
  <c r="K756"/>
  <c r="J756"/>
  <c r="I756"/>
  <c r="H756"/>
  <c r="G756"/>
  <c r="F756"/>
  <c r="E756"/>
  <c r="M752"/>
  <c r="L752"/>
  <c r="K752"/>
  <c r="J752"/>
  <c r="I752"/>
  <c r="H752"/>
  <c r="G752"/>
  <c r="F752"/>
  <c r="E752"/>
  <c r="M748"/>
  <c r="L748"/>
  <c r="K748"/>
  <c r="J748"/>
  <c r="I748"/>
  <c r="H748"/>
  <c r="G748"/>
  <c r="F748"/>
  <c r="E748"/>
  <c r="M744"/>
  <c r="L744"/>
  <c r="K744"/>
  <c r="J744"/>
  <c r="I744"/>
  <c r="H744"/>
  <c r="G744"/>
  <c r="F744"/>
  <c r="E744"/>
  <c r="M740"/>
  <c r="L740"/>
  <c r="K740"/>
  <c r="J740"/>
  <c r="I740"/>
  <c r="H740"/>
  <c r="G740"/>
  <c r="F740"/>
  <c r="E740"/>
  <c r="M738"/>
  <c r="L738"/>
  <c r="K738"/>
  <c r="J738"/>
  <c r="I738"/>
  <c r="H738"/>
  <c r="G738"/>
  <c r="F738"/>
  <c r="E738"/>
  <c r="M737"/>
  <c r="L737"/>
  <c r="L736" s="1"/>
  <c r="K737"/>
  <c r="J737"/>
  <c r="J736"/>
  <c r="I737"/>
  <c r="H737"/>
  <c r="H736" s="1"/>
  <c r="G737"/>
  <c r="F737"/>
  <c r="F736"/>
  <c r="E737"/>
  <c r="M736"/>
  <c r="K736"/>
  <c r="I736"/>
  <c r="G736"/>
  <c r="E736"/>
  <c r="M732"/>
  <c r="L732"/>
  <c r="K732"/>
  <c r="J732"/>
  <c r="I732"/>
  <c r="H732"/>
  <c r="G732"/>
  <c r="F732"/>
  <c r="E732"/>
  <c r="M730"/>
  <c r="M714"/>
  <c r="L730"/>
  <c r="K730"/>
  <c r="K714" s="1"/>
  <c r="J730"/>
  <c r="I730"/>
  <c r="I714"/>
  <c r="H730"/>
  <c r="G730"/>
  <c r="G714" s="1"/>
  <c r="F730"/>
  <c r="E730"/>
  <c r="E714"/>
  <c r="M729"/>
  <c r="L729"/>
  <c r="L728" s="1"/>
  <c r="K729"/>
  <c r="J729"/>
  <c r="J728"/>
  <c r="I729"/>
  <c r="H729"/>
  <c r="H728" s="1"/>
  <c r="G729"/>
  <c r="F729"/>
  <c r="F728"/>
  <c r="E729"/>
  <c r="M728"/>
  <c r="K728"/>
  <c r="I728"/>
  <c r="G728"/>
  <c r="E728"/>
  <c r="M724"/>
  <c r="L724"/>
  <c r="K724"/>
  <c r="J724"/>
  <c r="I724"/>
  <c r="H724"/>
  <c r="G724"/>
  <c r="F724"/>
  <c r="E724"/>
  <c r="M720"/>
  <c r="L720"/>
  <c r="K720"/>
  <c r="J720"/>
  <c r="I720"/>
  <c r="H720"/>
  <c r="G720"/>
  <c r="F720"/>
  <c r="E720"/>
  <c r="L714"/>
  <c r="L718"/>
  <c r="J714"/>
  <c r="J718" s="1"/>
  <c r="H714"/>
  <c r="H718" s="1"/>
  <c r="F714"/>
  <c r="F718" s="1"/>
  <c r="M713"/>
  <c r="M717" s="1"/>
  <c r="M716" s="1"/>
  <c r="L713"/>
  <c r="L717" s="1"/>
  <c r="L716" s="1"/>
  <c r="K713"/>
  <c r="K717"/>
  <c r="J713"/>
  <c r="J717"/>
  <c r="J716" s="1"/>
  <c r="I713"/>
  <c r="I717" s="1"/>
  <c r="I716" s="1"/>
  <c r="H713"/>
  <c r="H717" s="1"/>
  <c r="H716" s="1"/>
  <c r="G713"/>
  <c r="G717"/>
  <c r="F713"/>
  <c r="F717"/>
  <c r="F716" s="1"/>
  <c r="E713"/>
  <c r="E717" s="1"/>
  <c r="E716" s="1"/>
  <c r="M709"/>
  <c r="L709"/>
  <c r="K709"/>
  <c r="J709"/>
  <c r="I709"/>
  <c r="H709"/>
  <c r="G709"/>
  <c r="F709"/>
  <c r="E709"/>
  <c r="M440"/>
  <c r="L440"/>
  <c r="K440"/>
  <c r="J440"/>
  <c r="I440"/>
  <c r="H440"/>
  <c r="G440"/>
  <c r="F440"/>
  <c r="E440"/>
  <c r="M430"/>
  <c r="L430"/>
  <c r="K430"/>
  <c r="J430"/>
  <c r="I430"/>
  <c r="H430"/>
  <c r="G430"/>
  <c r="F430"/>
  <c r="E430"/>
  <c r="M424"/>
  <c r="L424"/>
  <c r="K424"/>
  <c r="J424"/>
  <c r="I424"/>
  <c r="H424"/>
  <c r="G424"/>
  <c r="F424"/>
  <c r="E424"/>
  <c r="M419"/>
  <c r="L419"/>
  <c r="K419"/>
  <c r="J419"/>
  <c r="I419"/>
  <c r="H419"/>
  <c r="G419"/>
  <c r="F419"/>
  <c r="E419"/>
  <c r="M407"/>
  <c r="L407"/>
  <c r="K407"/>
  <c r="J407"/>
  <c r="I407"/>
  <c r="H407"/>
  <c r="G407"/>
  <c r="F407"/>
  <c r="E407"/>
  <c r="M397"/>
  <c r="L397"/>
  <c r="L396"/>
  <c r="K397"/>
  <c r="J397"/>
  <c r="J396" s="1"/>
  <c r="I397"/>
  <c r="H397"/>
  <c r="H396"/>
  <c r="G397"/>
  <c r="F397"/>
  <c r="F396" s="1"/>
  <c r="E397"/>
  <c r="E396" s="1"/>
  <c r="M396"/>
  <c r="K396"/>
  <c r="I396"/>
  <c r="G396"/>
  <c r="M385"/>
  <c r="L385"/>
  <c r="K385"/>
  <c r="J385"/>
  <c r="I385"/>
  <c r="H385"/>
  <c r="G385"/>
  <c r="F385"/>
  <c r="E385"/>
  <c r="M373"/>
  <c r="L373"/>
  <c r="K373"/>
  <c r="J373"/>
  <c r="I373"/>
  <c r="H373"/>
  <c r="G373"/>
  <c r="F373"/>
  <c r="E373"/>
  <c r="M363"/>
  <c r="L363"/>
  <c r="L361"/>
  <c r="K363"/>
  <c r="J363"/>
  <c r="J361" s="1"/>
  <c r="I363"/>
  <c r="H363"/>
  <c r="H361"/>
  <c r="G363"/>
  <c r="F363"/>
  <c r="F361" s="1"/>
  <c r="E363"/>
  <c r="M361"/>
  <c r="K361"/>
  <c r="I361"/>
  <c r="G361"/>
  <c r="E361"/>
  <c r="M170"/>
  <c r="L170"/>
  <c r="K170"/>
  <c r="J170"/>
  <c r="I170"/>
  <c r="H170"/>
  <c r="G170"/>
  <c r="F170"/>
  <c r="M106"/>
  <c r="L106"/>
  <c r="K106"/>
  <c r="J106"/>
  <c r="I106"/>
  <c r="H106"/>
  <c r="G106"/>
  <c r="F106"/>
  <c r="M103"/>
  <c r="L103"/>
  <c r="K103"/>
  <c r="J103"/>
  <c r="I103"/>
  <c r="H103"/>
  <c r="G103"/>
  <c r="F103"/>
  <c r="M100"/>
  <c r="L100"/>
  <c r="K100"/>
  <c r="J100"/>
  <c r="I100"/>
  <c r="H100"/>
  <c r="G100"/>
  <c r="F100"/>
  <c r="M97"/>
  <c r="L97"/>
  <c r="K97"/>
  <c r="J97"/>
  <c r="I97"/>
  <c r="H97"/>
  <c r="G97"/>
  <c r="F97"/>
  <c r="M94"/>
  <c r="L94"/>
  <c r="K94"/>
  <c r="J94"/>
  <c r="I94"/>
  <c r="H94"/>
  <c r="G94"/>
  <c r="F94"/>
  <c r="M91"/>
  <c r="L91"/>
  <c r="K91"/>
  <c r="J91"/>
  <c r="I91"/>
  <c r="H91"/>
  <c r="G91"/>
  <c r="F91"/>
  <c r="M88"/>
  <c r="L88"/>
  <c r="K88"/>
  <c r="J88"/>
  <c r="I88"/>
  <c r="H88"/>
  <c r="G88"/>
  <c r="F88"/>
  <c r="M85"/>
  <c r="L85"/>
  <c r="K85"/>
  <c r="J85"/>
  <c r="I85"/>
  <c r="H85"/>
  <c r="G85"/>
  <c r="F85"/>
  <c r="M82"/>
  <c r="L82"/>
  <c r="K82"/>
  <c r="J82"/>
  <c r="I82"/>
  <c r="H82"/>
  <c r="G82"/>
  <c r="F82"/>
  <c r="M79"/>
  <c r="L79"/>
  <c r="K79"/>
  <c r="J79"/>
  <c r="I79"/>
  <c r="H79"/>
  <c r="G79"/>
  <c r="F79"/>
  <c r="M76"/>
  <c r="L76"/>
  <c r="K76"/>
  <c r="J76"/>
  <c r="I76"/>
  <c r="H76"/>
  <c r="G76"/>
  <c r="F76"/>
  <c r="M73"/>
  <c r="L73"/>
  <c r="K73"/>
  <c r="J73"/>
  <c r="I73"/>
  <c r="H73"/>
  <c r="G73"/>
  <c r="F73"/>
  <c r="M70"/>
  <c r="L70"/>
  <c r="K70"/>
  <c r="J70"/>
  <c r="I70"/>
  <c r="H70"/>
  <c r="G70"/>
  <c r="F70"/>
  <c r="M67"/>
  <c r="L67"/>
  <c r="K67"/>
  <c r="J67"/>
  <c r="I67"/>
  <c r="H67"/>
  <c r="G67"/>
  <c r="F67"/>
  <c r="M64"/>
  <c r="L64"/>
  <c r="K64"/>
  <c r="J64"/>
  <c r="I64"/>
  <c r="H64"/>
  <c r="G64"/>
  <c r="F64"/>
  <c r="M61"/>
  <c r="L61"/>
  <c r="K61"/>
  <c r="J61"/>
  <c r="I61"/>
  <c r="H61"/>
  <c r="G61"/>
  <c r="F61"/>
  <c r="M10"/>
  <c r="L10"/>
  <c r="K10"/>
  <c r="J10"/>
  <c r="I10"/>
  <c r="H10"/>
  <c r="G10"/>
  <c r="F10"/>
  <c r="E10"/>
  <c r="M19"/>
  <c r="L19"/>
  <c r="K19"/>
  <c r="J19"/>
  <c r="I19"/>
  <c r="H19"/>
  <c r="G19"/>
  <c r="F19"/>
  <c r="M17"/>
  <c r="L17"/>
  <c r="K17"/>
  <c r="J17"/>
  <c r="I17"/>
  <c r="H17"/>
  <c r="G17"/>
  <c r="F17"/>
  <c r="F15"/>
  <c r="M14"/>
  <c r="L14"/>
  <c r="L15" s="1"/>
  <c r="K14"/>
  <c r="M15" s="1"/>
  <c r="J14"/>
  <c r="J15" s="1"/>
  <c r="I14"/>
  <c r="I15" s="1"/>
  <c r="H14"/>
  <c r="H15" s="1"/>
  <c r="G14"/>
  <c r="G15" s="1"/>
  <c r="E668"/>
  <c r="E665" s="1"/>
  <c r="E660" s="1"/>
  <c r="F37"/>
  <c r="F42" s="1"/>
  <c r="G37"/>
  <c r="G42" s="1"/>
  <c r="H37"/>
  <c r="H42" s="1"/>
  <c r="I37"/>
  <c r="I42" s="1"/>
  <c r="J37"/>
  <c r="J42" s="1"/>
  <c r="K37"/>
  <c r="K42" s="1"/>
  <c r="L37"/>
  <c r="L42" s="1"/>
  <c r="M37"/>
  <c r="M42" s="1"/>
  <c r="E37"/>
  <c r="E42" s="1"/>
  <c r="E33"/>
  <c r="K121"/>
  <c r="M123"/>
  <c r="M125"/>
  <c r="M128"/>
  <c r="M131"/>
  <c r="M134"/>
  <c r="M137"/>
  <c r="M140"/>
  <c r="M143"/>
  <c r="M146"/>
  <c r="M149"/>
  <c r="M152"/>
  <c r="M155"/>
  <c r="M158"/>
  <c r="M161"/>
  <c r="M164"/>
  <c r="M167"/>
  <c r="I121"/>
  <c r="K123" s="1"/>
  <c r="K125"/>
  <c r="K128"/>
  <c r="K131"/>
  <c r="K134"/>
  <c r="K137"/>
  <c r="K140"/>
  <c r="K143"/>
  <c r="K146"/>
  <c r="K149"/>
  <c r="K152"/>
  <c r="K155"/>
  <c r="K158"/>
  <c r="K161"/>
  <c r="K164"/>
  <c r="K167"/>
  <c r="G121"/>
  <c r="H123"/>
  <c r="H125"/>
  <c r="H128"/>
  <c r="H131"/>
  <c r="H134"/>
  <c r="H137"/>
  <c r="H140"/>
  <c r="H143"/>
  <c r="H146"/>
  <c r="H149"/>
  <c r="H152"/>
  <c r="H155"/>
  <c r="H158"/>
  <c r="H161"/>
  <c r="H164"/>
  <c r="H167"/>
  <c r="I125"/>
  <c r="I128"/>
  <c r="I131"/>
  <c r="I134"/>
  <c r="I137"/>
  <c r="I140"/>
  <c r="I143"/>
  <c r="I146"/>
  <c r="I149"/>
  <c r="I152"/>
  <c r="I155"/>
  <c r="I158"/>
  <c r="I161"/>
  <c r="I164"/>
  <c r="I167"/>
  <c r="G125"/>
  <c r="G128"/>
  <c r="G131"/>
  <c r="G134"/>
  <c r="G137"/>
  <c r="G140"/>
  <c r="G143"/>
  <c r="G146"/>
  <c r="G149"/>
  <c r="G152"/>
  <c r="G155"/>
  <c r="G158"/>
  <c r="G161"/>
  <c r="G164"/>
  <c r="G167"/>
  <c r="F121"/>
  <c r="G123" s="1"/>
  <c r="G110" s="1"/>
  <c r="K57"/>
  <c r="M59" s="1"/>
  <c r="I57"/>
  <c r="K59" s="1"/>
  <c r="G57"/>
  <c r="I59" s="1"/>
  <c r="I46" s="1"/>
  <c r="G48"/>
  <c r="H50"/>
  <c r="I473"/>
  <c r="G473"/>
  <c r="H473"/>
  <c r="F473"/>
  <c r="E473"/>
  <c r="K112"/>
  <c r="M114"/>
  <c r="M110" s="1"/>
  <c r="K116"/>
  <c r="K119"/>
  <c r="I112"/>
  <c r="K114" s="1"/>
  <c r="K110" s="1"/>
  <c r="I116"/>
  <c r="I119"/>
  <c r="G112"/>
  <c r="H114"/>
  <c r="H110" s="1"/>
  <c r="G116"/>
  <c r="G119"/>
  <c r="F112"/>
  <c r="F125"/>
  <c r="F128"/>
  <c r="F131"/>
  <c r="F134"/>
  <c r="F137"/>
  <c r="F140"/>
  <c r="F143"/>
  <c r="F146"/>
  <c r="F149"/>
  <c r="F152"/>
  <c r="F155"/>
  <c r="F158"/>
  <c r="F161"/>
  <c r="F164"/>
  <c r="F167"/>
  <c r="E121"/>
  <c r="F123" s="1"/>
  <c r="J121"/>
  <c r="L123"/>
  <c r="H121"/>
  <c r="J123"/>
  <c r="L125"/>
  <c r="L128"/>
  <c r="L131"/>
  <c r="L134"/>
  <c r="L137"/>
  <c r="L140"/>
  <c r="L143"/>
  <c r="L146"/>
  <c r="L149"/>
  <c r="L152"/>
  <c r="L155"/>
  <c r="L158"/>
  <c r="L161"/>
  <c r="L164"/>
  <c r="L167"/>
  <c r="J125"/>
  <c r="J128"/>
  <c r="J131"/>
  <c r="J134"/>
  <c r="J137"/>
  <c r="J140"/>
  <c r="J143"/>
  <c r="J146"/>
  <c r="J149"/>
  <c r="J152"/>
  <c r="J155"/>
  <c r="J158"/>
  <c r="J161"/>
  <c r="J164"/>
  <c r="J167"/>
  <c r="M121"/>
  <c r="M116"/>
  <c r="M119"/>
  <c r="E112"/>
  <c r="F110" s="1"/>
  <c r="F114"/>
  <c r="E57"/>
  <c r="F59"/>
  <c r="H57"/>
  <c r="J59"/>
  <c r="J57"/>
  <c r="L59"/>
  <c r="F57"/>
  <c r="E48"/>
  <c r="F50" s="1"/>
  <c r="F46" s="1"/>
  <c r="F52"/>
  <c r="F55"/>
  <c r="L57"/>
  <c r="M57"/>
  <c r="L121"/>
  <c r="E932"/>
  <c r="E931"/>
  <c r="F486"/>
  <c r="E486"/>
  <c r="E451"/>
  <c r="E448" s="1"/>
  <c r="F48"/>
  <c r="G50" s="1"/>
  <c r="G46" s="1"/>
  <c r="H48"/>
  <c r="J50"/>
  <c r="J46" s="1"/>
  <c r="I48"/>
  <c r="K50" s="1"/>
  <c r="K46" s="1"/>
  <c r="J48"/>
  <c r="L50"/>
  <c r="L46" s="1"/>
  <c r="K48"/>
  <c r="M50" s="1"/>
  <c r="M46" s="1"/>
  <c r="L48"/>
  <c r="M48"/>
  <c r="K52"/>
  <c r="K55"/>
  <c r="I52"/>
  <c r="I55"/>
  <c r="G451"/>
  <c r="G486"/>
  <c r="F661"/>
  <c r="F665"/>
  <c r="G661"/>
  <c r="G668"/>
  <c r="G665"/>
  <c r="H661"/>
  <c r="H668"/>
  <c r="H665" s="1"/>
  <c r="H660" s="1"/>
  <c r="I661"/>
  <c r="I668"/>
  <c r="I665" s="1"/>
  <c r="I660" s="1"/>
  <c r="J661"/>
  <c r="J660" s="1"/>
  <c r="J668"/>
  <c r="J665"/>
  <c r="K661"/>
  <c r="K668"/>
  <c r="K665"/>
  <c r="L661"/>
  <c r="L668"/>
  <c r="L665" s="1"/>
  <c r="L660" s="1"/>
  <c r="M661"/>
  <c r="M668"/>
  <c r="M665" s="1"/>
  <c r="M660" s="1"/>
  <c r="E661"/>
  <c r="H486"/>
  <c r="H451"/>
  <c r="H448" s="1"/>
  <c r="F451"/>
  <c r="M451"/>
  <c r="M473"/>
  <c r="M486"/>
  <c r="K451"/>
  <c r="K473"/>
  <c r="K486"/>
  <c r="I451"/>
  <c r="I486"/>
  <c r="M590"/>
  <c r="F353"/>
  <c r="E353"/>
  <c r="F931"/>
  <c r="J473"/>
  <c r="J486"/>
  <c r="L473"/>
  <c r="L486"/>
  <c r="H52"/>
  <c r="H55"/>
  <c r="M32"/>
  <c r="F354"/>
  <c r="E354"/>
  <c r="F355"/>
  <c r="E355"/>
  <c r="M932"/>
  <c r="L932"/>
  <c r="K932"/>
  <c r="J932"/>
  <c r="I932"/>
  <c r="H932"/>
  <c r="G932"/>
  <c r="F932"/>
  <c r="M931"/>
  <c r="L931"/>
  <c r="K931"/>
  <c r="J931"/>
  <c r="I931"/>
  <c r="H931"/>
  <c r="G931"/>
  <c r="G658"/>
  <c r="G648"/>
  <c r="G640"/>
  <c r="G630"/>
  <c r="G618"/>
  <c r="G613"/>
  <c r="G609"/>
  <c r="G599"/>
  <c r="G595"/>
  <c r="G590"/>
  <c r="G585"/>
  <c r="G577"/>
  <c r="G572"/>
  <c r="G567"/>
  <c r="G562"/>
  <c r="G554"/>
  <c r="G546"/>
  <c r="G541"/>
  <c r="G536"/>
  <c r="G528"/>
  <c r="G524"/>
  <c r="G519"/>
  <c r="G507"/>
  <c r="G503"/>
  <c r="G498"/>
  <c r="G491"/>
  <c r="G483"/>
  <c r="I595"/>
  <c r="I590"/>
  <c r="I585"/>
  <c r="I577"/>
  <c r="I572"/>
  <c r="I567"/>
  <c r="I562"/>
  <c r="I554"/>
  <c r="I546"/>
  <c r="I541"/>
  <c r="I536"/>
  <c r="I528"/>
  <c r="I524"/>
  <c r="I519"/>
  <c r="I507"/>
  <c r="I503"/>
  <c r="I498"/>
  <c r="I491"/>
  <c r="I483"/>
  <c r="I478"/>
  <c r="F471"/>
  <c r="F658"/>
  <c r="E658"/>
  <c r="H658"/>
  <c r="I658"/>
  <c r="J658"/>
  <c r="K658"/>
  <c r="L658"/>
  <c r="M658"/>
  <c r="E648"/>
  <c r="H648"/>
  <c r="I648"/>
  <c r="J648"/>
  <c r="K648"/>
  <c r="L648"/>
  <c r="M648"/>
  <c r="F648"/>
  <c r="E640"/>
  <c r="H640"/>
  <c r="I640"/>
  <c r="J640"/>
  <c r="K640"/>
  <c r="L640"/>
  <c r="M640"/>
  <c r="F640"/>
  <c r="E630"/>
  <c r="H630"/>
  <c r="I630"/>
  <c r="J630"/>
  <c r="K630"/>
  <c r="L630"/>
  <c r="M630"/>
  <c r="F618"/>
  <c r="E618"/>
  <c r="H618"/>
  <c r="I618"/>
  <c r="J618"/>
  <c r="K618"/>
  <c r="L618"/>
  <c r="M618"/>
  <c r="E613"/>
  <c r="H613"/>
  <c r="I613"/>
  <c r="J613"/>
  <c r="K613"/>
  <c r="L613"/>
  <c r="M613"/>
  <c r="E609"/>
  <c r="H609"/>
  <c r="I609"/>
  <c r="J609"/>
  <c r="K609"/>
  <c r="L609"/>
  <c r="M609"/>
  <c r="F609"/>
  <c r="E599"/>
  <c r="H599"/>
  <c r="I599"/>
  <c r="J599"/>
  <c r="K599"/>
  <c r="L599"/>
  <c r="M599"/>
  <c r="F599"/>
  <c r="E595"/>
  <c r="H595"/>
  <c r="J595"/>
  <c r="K595"/>
  <c r="L595"/>
  <c r="M595"/>
  <c r="F595"/>
  <c r="E590"/>
  <c r="H590"/>
  <c r="J590"/>
  <c r="K590"/>
  <c r="L590"/>
  <c r="F590"/>
  <c r="E585"/>
  <c r="H585"/>
  <c r="J585"/>
  <c r="K585"/>
  <c r="L585"/>
  <c r="M585"/>
  <c r="F585"/>
  <c r="E577"/>
  <c r="H577"/>
  <c r="J577"/>
  <c r="L577"/>
  <c r="M577"/>
  <c r="F577"/>
  <c r="F491"/>
  <c r="F498"/>
  <c r="F503"/>
  <c r="F507"/>
  <c r="F519"/>
  <c r="F524"/>
  <c r="F528"/>
  <c r="F536"/>
  <c r="F541"/>
  <c r="F546"/>
  <c r="F554"/>
  <c r="F562"/>
  <c r="F567"/>
  <c r="F572"/>
  <c r="H491"/>
  <c r="H498"/>
  <c r="H503"/>
  <c r="H507"/>
  <c r="H519"/>
  <c r="H524"/>
  <c r="H528"/>
  <c r="H536"/>
  <c r="H541"/>
  <c r="H546"/>
  <c r="H554"/>
  <c r="H562"/>
  <c r="H567"/>
  <c r="H572"/>
  <c r="J491"/>
  <c r="J498"/>
  <c r="J503"/>
  <c r="J507"/>
  <c r="J519"/>
  <c r="J524"/>
  <c r="J528"/>
  <c r="J536"/>
  <c r="J541"/>
  <c r="J546"/>
  <c r="J554"/>
  <c r="J562"/>
  <c r="J567"/>
  <c r="J572"/>
  <c r="K491"/>
  <c r="K498"/>
  <c r="K503"/>
  <c r="K507"/>
  <c r="K519"/>
  <c r="K524"/>
  <c r="K528"/>
  <c r="K536"/>
  <c r="K541"/>
  <c r="K546"/>
  <c r="K554"/>
  <c r="K562"/>
  <c r="K567"/>
  <c r="K572"/>
  <c r="L491"/>
  <c r="L498"/>
  <c r="L503"/>
  <c r="L507"/>
  <c r="L519"/>
  <c r="L524"/>
  <c r="L528"/>
  <c r="L536"/>
  <c r="L541"/>
  <c r="L546"/>
  <c r="L554"/>
  <c r="L562"/>
  <c r="L567"/>
  <c r="L572"/>
  <c r="M491"/>
  <c r="M498"/>
  <c r="M503"/>
  <c r="M507"/>
  <c r="M519"/>
  <c r="M524"/>
  <c r="M528"/>
  <c r="M536"/>
  <c r="M541"/>
  <c r="M546"/>
  <c r="M554"/>
  <c r="M562"/>
  <c r="M567"/>
  <c r="M572"/>
  <c r="E491"/>
  <c r="E498"/>
  <c r="E503"/>
  <c r="E507"/>
  <c r="E519"/>
  <c r="E524"/>
  <c r="E528"/>
  <c r="E536"/>
  <c r="E541"/>
  <c r="E546"/>
  <c r="E554"/>
  <c r="E562"/>
  <c r="E567"/>
  <c r="E572"/>
  <c r="F478"/>
  <c r="F483"/>
  <c r="G478"/>
  <c r="H478"/>
  <c r="H483"/>
  <c r="J478"/>
  <c r="J483"/>
  <c r="K478"/>
  <c r="K483"/>
  <c r="L478"/>
  <c r="L483"/>
  <c r="M478"/>
  <c r="M483"/>
  <c r="E478"/>
  <c r="E483"/>
  <c r="E471"/>
  <c r="G471"/>
  <c r="H471"/>
  <c r="I471"/>
  <c r="J471"/>
  <c r="K471"/>
  <c r="L471"/>
  <c r="M471"/>
  <c r="E459"/>
  <c r="G459"/>
  <c r="H459"/>
  <c r="I459"/>
  <c r="J459"/>
  <c r="K459"/>
  <c r="L459"/>
  <c r="M459"/>
  <c r="G52"/>
  <c r="G55"/>
  <c r="J32"/>
  <c r="L451"/>
  <c r="J451"/>
  <c r="L32"/>
  <c r="K32"/>
  <c r="I32"/>
  <c r="H32"/>
  <c r="G32"/>
  <c r="F32"/>
  <c r="F116"/>
  <c r="F119"/>
  <c r="M355"/>
  <c r="L355"/>
  <c r="K355"/>
  <c r="J355"/>
  <c r="I355"/>
  <c r="H355"/>
  <c r="G355"/>
  <c r="M354"/>
  <c r="L354"/>
  <c r="K354"/>
  <c r="J354"/>
  <c r="I354"/>
  <c r="H354"/>
  <c r="G354"/>
  <c r="M353"/>
  <c r="L353"/>
  <c r="K353"/>
  <c r="J353"/>
  <c r="I353"/>
  <c r="H353"/>
  <c r="G353"/>
  <c r="L119"/>
  <c r="J119"/>
  <c r="H119"/>
  <c r="L116"/>
  <c r="J116"/>
  <c r="H116"/>
  <c r="J112"/>
  <c r="L114"/>
  <c r="L110" s="1"/>
  <c r="H112"/>
  <c r="J110" s="1"/>
  <c r="M112"/>
  <c r="L112"/>
  <c r="M55"/>
  <c r="L55"/>
  <c r="J55"/>
  <c r="M52"/>
  <c r="L52"/>
  <c r="J52"/>
  <c r="N1" i="2"/>
  <c r="O1"/>
  <c r="I962" i="1"/>
  <c r="K962"/>
  <c r="M962" s="1"/>
  <c r="H962"/>
  <c r="J962" s="1"/>
  <c r="L962" s="1"/>
  <c r="I965"/>
  <c r="K965"/>
  <c r="M965" s="1"/>
  <c r="H965"/>
  <c r="J965" s="1"/>
  <c r="L965" s="1"/>
  <c r="I968"/>
  <c r="K968"/>
  <c r="M968" s="1"/>
  <c r="H968"/>
  <c r="J968" s="1"/>
  <c r="L968" s="1"/>
  <c r="I123"/>
  <c r="M108"/>
  <c r="G108"/>
  <c r="K44"/>
  <c r="G475"/>
  <c r="F488"/>
  <c r="E352"/>
  <c r="M122"/>
  <c r="L49"/>
  <c r="L113"/>
  <c r="E475"/>
  <c r="H49"/>
  <c r="F113"/>
  <c r="M475"/>
  <c r="K475"/>
  <c r="F475"/>
  <c r="G454"/>
  <c r="G448" s="1"/>
  <c r="E44"/>
  <c r="F660"/>
  <c r="J58"/>
  <c r="M113"/>
  <c r="J122"/>
  <c r="L108"/>
  <c r="L475"/>
  <c r="J475"/>
  <c r="E488"/>
  <c r="H488"/>
  <c r="I488"/>
  <c r="G488"/>
  <c r="F108"/>
  <c r="I113"/>
  <c r="K113"/>
  <c r="M44"/>
  <c r="J44"/>
  <c r="K352"/>
  <c r="K108"/>
  <c r="J49"/>
  <c r="H352"/>
  <c r="L352"/>
  <c r="I352"/>
  <c r="M352"/>
  <c r="K49"/>
  <c r="L44"/>
  <c r="K58"/>
  <c r="F122"/>
  <c r="G113"/>
  <c r="G122"/>
  <c r="I122"/>
  <c r="H122"/>
  <c r="K122"/>
  <c r="L488"/>
  <c r="J488"/>
  <c r="L122"/>
  <c r="M49"/>
  <c r="I49"/>
  <c r="F49"/>
  <c r="L58"/>
  <c r="I114"/>
  <c r="H113"/>
  <c r="G49"/>
  <c r="H475"/>
  <c r="M488"/>
  <c r="K488"/>
  <c r="I475"/>
  <c r="K660"/>
  <c r="G660"/>
  <c r="F44"/>
  <c r="E108"/>
  <c r="I58"/>
  <c r="M58"/>
  <c r="J352"/>
  <c r="E454"/>
  <c r="H44"/>
  <c r="G352"/>
  <c r="H59"/>
  <c r="I108"/>
  <c r="F352"/>
  <c r="J108"/>
  <c r="I50"/>
  <c r="G44"/>
  <c r="H108"/>
  <c r="I44"/>
  <c r="J114"/>
  <c r="G59"/>
  <c r="G114"/>
  <c r="J113"/>
  <c r="I110"/>
  <c r="J30"/>
  <c r="M30"/>
  <c r="H30"/>
  <c r="H109"/>
  <c r="K30"/>
  <c r="L30"/>
  <c r="L45"/>
  <c r="M45"/>
  <c r="M109"/>
  <c r="I109"/>
  <c r="F30"/>
  <c r="I30"/>
  <c r="G30"/>
  <c r="K109"/>
  <c r="F109"/>
  <c r="J45"/>
  <c r="G109"/>
  <c r="K45"/>
  <c r="L109"/>
  <c r="J109"/>
  <c r="H46"/>
  <c r="I45"/>
  <c r="L454"/>
  <c r="L448" s="1"/>
  <c r="M454"/>
  <c r="M448" s="1"/>
  <c r="J454"/>
  <c r="J448" s="1"/>
  <c r="H454"/>
  <c r="I454"/>
  <c r="I448" s="1"/>
  <c r="K454"/>
  <c r="K448" s="1"/>
  <c r="G33"/>
  <c r="F33"/>
  <c r="H33"/>
  <c r="I33"/>
  <c r="J33"/>
  <c r="K33"/>
  <c r="L33"/>
  <c r="M33"/>
  <c r="K458"/>
  <c r="K657"/>
  <c r="K647"/>
  <c r="K639"/>
  <c r="K617"/>
  <c r="K612"/>
  <c r="K608"/>
  <c r="K598"/>
  <c r="K594"/>
  <c r="K589"/>
  <c r="K584"/>
  <c r="K576"/>
  <c r="K571"/>
  <c r="K566"/>
  <c r="K561"/>
  <c r="K553"/>
  <c r="K545"/>
  <c r="K540"/>
  <c r="K535"/>
  <c r="K527"/>
  <c r="K523"/>
  <c r="K518"/>
  <c r="K506"/>
  <c r="K502"/>
  <c r="K497"/>
  <c r="K490"/>
  <c r="K482"/>
  <c r="K477"/>
  <c r="K470"/>
  <c r="K487"/>
  <c r="K474"/>
  <c r="K629"/>
  <c r="F576"/>
  <c r="F527"/>
  <c r="F657"/>
  <c r="F647"/>
  <c r="F639"/>
  <c r="F617"/>
  <c r="F612"/>
  <c r="F608"/>
  <c r="F598"/>
  <c r="F594"/>
  <c r="F589"/>
  <c r="F584"/>
  <c r="F571"/>
  <c r="F566"/>
  <c r="F561"/>
  <c r="F553"/>
  <c r="F545"/>
  <c r="F540"/>
  <c r="F535"/>
  <c r="F523"/>
  <c r="F518"/>
  <c r="F506"/>
  <c r="F502"/>
  <c r="F497"/>
  <c r="F490"/>
  <c r="F482"/>
  <c r="F477"/>
  <c r="F470"/>
  <c r="F487"/>
  <c r="F474"/>
  <c r="G470"/>
  <c r="G657"/>
  <c r="G647"/>
  <c r="G639"/>
  <c r="G617"/>
  <c r="G612"/>
  <c r="G608"/>
  <c r="G598"/>
  <c r="G594"/>
  <c r="G589"/>
  <c r="G584"/>
  <c r="G576"/>
  <c r="G571"/>
  <c r="G566"/>
  <c r="G561"/>
  <c r="G553"/>
  <c r="G545"/>
  <c r="G540"/>
  <c r="G535"/>
  <c r="G527"/>
  <c r="G523"/>
  <c r="G518"/>
  <c r="G506"/>
  <c r="G502"/>
  <c r="G497"/>
  <c r="G490"/>
  <c r="G482"/>
  <c r="G477"/>
  <c r="G474"/>
  <c r="G487"/>
  <c r="I518"/>
  <c r="I561"/>
  <c r="I657"/>
  <c r="I647"/>
  <c r="I639"/>
  <c r="I617"/>
  <c r="I612"/>
  <c r="I608"/>
  <c r="I598"/>
  <c r="I594"/>
  <c r="I589"/>
  <c r="I584"/>
  <c r="I576"/>
  <c r="I571"/>
  <c r="I566"/>
  <c r="I553"/>
  <c r="I545"/>
  <c r="I540"/>
  <c r="I535"/>
  <c r="I527"/>
  <c r="I523"/>
  <c r="I506"/>
  <c r="I502"/>
  <c r="I497"/>
  <c r="I490"/>
  <c r="I482"/>
  <c r="I477"/>
  <c r="I470"/>
  <c r="I458"/>
  <c r="I474"/>
  <c r="I487"/>
  <c r="I629"/>
  <c r="L561"/>
  <c r="L657"/>
  <c r="L647"/>
  <c r="L639"/>
  <c r="L617"/>
  <c r="L612"/>
  <c r="L608"/>
  <c r="L598"/>
  <c r="L594"/>
  <c r="L589"/>
  <c r="L584"/>
  <c r="L576"/>
  <c r="L571"/>
  <c r="L566"/>
  <c r="L553"/>
  <c r="L545"/>
  <c r="L540"/>
  <c r="L535"/>
  <c r="L527"/>
  <c r="L523"/>
  <c r="L518"/>
  <c r="L506"/>
  <c r="L502"/>
  <c r="L497"/>
  <c r="L490"/>
  <c r="L482"/>
  <c r="L477"/>
  <c r="L470"/>
  <c r="L458"/>
  <c r="L487"/>
  <c r="L474"/>
  <c r="L629"/>
  <c r="H561"/>
  <c r="H657"/>
  <c r="H647"/>
  <c r="H639"/>
  <c r="H617"/>
  <c r="H612"/>
  <c r="H608"/>
  <c r="H598"/>
  <c r="H594"/>
  <c r="H589"/>
  <c r="H584"/>
  <c r="H576"/>
  <c r="H571"/>
  <c r="H566"/>
  <c r="H553"/>
  <c r="H545"/>
  <c r="H540"/>
  <c r="H535"/>
  <c r="H527"/>
  <c r="H523"/>
  <c r="H518"/>
  <c r="H506"/>
  <c r="H502"/>
  <c r="H497"/>
  <c r="H490"/>
  <c r="H482"/>
  <c r="H477"/>
  <c r="H470"/>
  <c r="H458"/>
  <c r="H474"/>
  <c r="H487"/>
  <c r="H629"/>
  <c r="J561"/>
  <c r="J576"/>
  <c r="J594"/>
  <c r="J608"/>
  <c r="J657"/>
  <c r="J647"/>
  <c r="J639"/>
  <c r="J617"/>
  <c r="J612"/>
  <c r="J598"/>
  <c r="J589"/>
  <c r="J584"/>
  <c r="J571"/>
  <c r="J566"/>
  <c r="J553"/>
  <c r="J545"/>
  <c r="J540"/>
  <c r="J535"/>
  <c r="J527"/>
  <c r="J523"/>
  <c r="J518"/>
  <c r="J506"/>
  <c r="J502"/>
  <c r="J497"/>
  <c r="J490"/>
  <c r="J482"/>
  <c r="J477"/>
  <c r="J470"/>
  <c r="J458"/>
  <c r="J487"/>
  <c r="J474"/>
  <c r="J629"/>
  <c r="M657"/>
  <c r="M647"/>
  <c r="M639"/>
  <c r="M617"/>
  <c r="M612"/>
  <c r="M608"/>
  <c r="M598"/>
  <c r="M594"/>
  <c r="M589"/>
  <c r="M584"/>
  <c r="M576"/>
  <c r="M571"/>
  <c r="M566"/>
  <c r="M561"/>
  <c r="M553"/>
  <c r="M545"/>
  <c r="M540"/>
  <c r="M535"/>
  <c r="M527"/>
  <c r="M523"/>
  <c r="M518"/>
  <c r="M506"/>
  <c r="M502"/>
  <c r="M497"/>
  <c r="M490"/>
  <c r="M482"/>
  <c r="M477"/>
  <c r="M470"/>
  <c r="M458"/>
  <c r="M487"/>
  <c r="M474"/>
  <c r="M629"/>
  <c r="F455"/>
  <c r="H455"/>
  <c r="I455"/>
  <c r="J455"/>
  <c r="K455"/>
  <c r="L455"/>
  <c r="M455"/>
  <c r="E718"/>
  <c r="E712"/>
  <c r="I718"/>
  <c r="I712"/>
  <c r="M718"/>
  <c r="M712"/>
  <c r="F712"/>
  <c r="H712"/>
  <c r="J712"/>
  <c r="L712"/>
  <c r="E819"/>
  <c r="G819"/>
  <c r="I819"/>
  <c r="K819"/>
  <c r="M819"/>
  <c r="G718" l="1"/>
  <c r="G716" s="1"/>
  <c r="G712"/>
  <c r="I1056"/>
  <c r="I1057"/>
  <c r="K1056"/>
  <c r="K1057"/>
  <c r="L1056"/>
  <c r="L1057"/>
  <c r="K718"/>
  <c r="K716" s="1"/>
  <c r="K712"/>
  <c r="G1056"/>
  <c r="G1057"/>
  <c r="M1056"/>
  <c r="M1057"/>
  <c r="H1056"/>
  <c r="H1057"/>
  <c r="J1056"/>
  <c r="J1057"/>
  <c r="L823"/>
  <c r="K1035"/>
  <c r="K15"/>
  <c r="J819"/>
</calcChain>
</file>

<file path=xl/sharedStrings.xml><?xml version="1.0" encoding="utf-8"?>
<sst xmlns="http://schemas.openxmlformats.org/spreadsheetml/2006/main" count="3363" uniqueCount="838">
  <si>
    <t>Лесное хозяйство и предоставление услуг в этой области</t>
  </si>
  <si>
    <t>Производство пищевых продуктов, включая напитки и табак</t>
  </si>
  <si>
    <t>Обработка древесины и производство изделий из дерева (кроме мебели)</t>
  </si>
  <si>
    <t>Целлюлозно-бумажное производство,издательская и полиграфическая деятельность</t>
  </si>
  <si>
    <t>Металлургическое пр-во и пр-во готовых металлических изделий</t>
  </si>
  <si>
    <t>Строительство</t>
  </si>
  <si>
    <t>Оптовая и розничная торговля, ремонт автотранспортных средств, бытовых изделий и предметов личного пользования</t>
  </si>
  <si>
    <t>Гостиницы и рестораны</t>
  </si>
  <si>
    <t>Транспорт и связь</t>
  </si>
  <si>
    <t>Финансовая деятельность и страхование</t>
  </si>
  <si>
    <t>Государственное управление и обеспечение военной безопасности, обязательное социальное обеспечение</t>
  </si>
  <si>
    <t>Образование</t>
  </si>
  <si>
    <t>Здравоохранение и предоставление социальных услуг</t>
  </si>
  <si>
    <t>Предоставление прочих коммунальных, социальных и персональных услуг</t>
  </si>
  <si>
    <t xml:space="preserve">Прочие виды  экономической деятельности </t>
  </si>
  <si>
    <t xml:space="preserve">ПРОМЫШЛЕННОСТЬ </t>
  </si>
  <si>
    <t>В общественных объединениях и организациях</t>
  </si>
  <si>
    <t>В организациях  смешанной формой собственности</t>
  </si>
  <si>
    <t xml:space="preserve">           прочие собственные средства</t>
  </si>
  <si>
    <t>В организациях с иностранным участием</t>
  </si>
  <si>
    <t xml:space="preserve">           владельцы фермерских хозяйств (фермеры)</t>
  </si>
  <si>
    <t xml:space="preserve">           наемные работники</t>
  </si>
  <si>
    <t xml:space="preserve">           занятые в малых предприятиях</t>
  </si>
  <si>
    <t xml:space="preserve">           индивидуальные предприниматели</t>
  </si>
  <si>
    <t xml:space="preserve">           занятые по найму у отдельных граждан</t>
  </si>
  <si>
    <t>Производство строительного кирпича</t>
  </si>
  <si>
    <t>тыс. усл. кирпичей</t>
  </si>
  <si>
    <t>Производство блоков и камней мелких стеновых (без блоков из ячеистого бетона)</t>
  </si>
  <si>
    <t>Производство блоков крупных стеновых (включая бетонные блоки стен подвалов)</t>
  </si>
  <si>
    <t>Производство блоков мелких стеновых из ячеистого бетона</t>
  </si>
  <si>
    <t xml:space="preserve">        лица старше трудоспособного возраста</t>
  </si>
  <si>
    <t xml:space="preserve">        подростки</t>
  </si>
  <si>
    <t xml:space="preserve">Численность экономически активного населения  (по балансу трудовых ресурсов) </t>
  </si>
  <si>
    <t>Численность работающих в бюджетных организациях</t>
  </si>
  <si>
    <t>Производство готового проката черных металлов</t>
  </si>
  <si>
    <t>Производство стальных труб</t>
  </si>
  <si>
    <t>Производство металлорежущих станков</t>
  </si>
  <si>
    <t>штук</t>
  </si>
  <si>
    <t>Производство бытовых холодильников и морозильников</t>
  </si>
  <si>
    <t>Производство бытовых стиральных машин</t>
  </si>
  <si>
    <t>Производство электроэнергии</t>
  </si>
  <si>
    <t>млн. кВт. ч</t>
  </si>
  <si>
    <t>в том числе:</t>
  </si>
  <si>
    <t xml:space="preserve">   государственных унитарных предприятий</t>
  </si>
  <si>
    <t xml:space="preserve">   муниципальных унитарных предприятий</t>
  </si>
  <si>
    <t xml:space="preserve">   учреждений</t>
  </si>
  <si>
    <t xml:space="preserve">   открытых акционерных обществ</t>
  </si>
  <si>
    <t xml:space="preserve">   закрытых акционерных обществ</t>
  </si>
  <si>
    <t xml:space="preserve">   обществ с ограниченной ответственностью</t>
  </si>
  <si>
    <t xml:space="preserve">   полных товариществ</t>
  </si>
  <si>
    <t xml:space="preserve">   товариществ на вере</t>
  </si>
  <si>
    <t>прочие</t>
  </si>
  <si>
    <t xml:space="preserve">   филиалов</t>
  </si>
  <si>
    <t xml:space="preserve">   прочих</t>
  </si>
  <si>
    <t>Количество личных подсобных хозяйств населения</t>
  </si>
  <si>
    <t>Кроме того, количество подсобных хозяйств промышленных предприятий и учреждений</t>
  </si>
  <si>
    <t>Численность работающих в сельхозпредприятиях</t>
  </si>
  <si>
    <t>в том числе занятых в сельхозпроизводстве</t>
  </si>
  <si>
    <t>Выручка от реализации продукции, работ и услуг в сельхозпредприятиях, всего</t>
  </si>
  <si>
    <t>в том числе выручка от реализации сельхозпродукции</t>
  </si>
  <si>
    <t>Посевные площади</t>
  </si>
  <si>
    <t xml:space="preserve">   посевная площадь, всего</t>
  </si>
  <si>
    <t>тыс. га</t>
  </si>
  <si>
    <t>крестьянские (фермерские) хозяйства</t>
  </si>
  <si>
    <t>Поголовье скота и птицы на конец года</t>
  </si>
  <si>
    <t>крупный рогатый скот</t>
  </si>
  <si>
    <t>голов</t>
  </si>
  <si>
    <t>в том числе коровы</t>
  </si>
  <si>
    <t>свиньи</t>
  </si>
  <si>
    <t>овцы и козы</t>
  </si>
  <si>
    <t>птица</t>
  </si>
  <si>
    <t>тыс.голов</t>
  </si>
  <si>
    <t>зерно (после доработки)</t>
  </si>
  <si>
    <t>картофель</t>
  </si>
  <si>
    <t>овощи</t>
  </si>
  <si>
    <t>лен-волокно</t>
  </si>
  <si>
    <t>скот и птица (реализация в живом весе)</t>
  </si>
  <si>
    <t>молоко</t>
  </si>
  <si>
    <t>яйца</t>
  </si>
  <si>
    <t>тыс.штук</t>
  </si>
  <si>
    <t>Среднеобластные цены реализации</t>
  </si>
  <si>
    <t>зерновые культуры</t>
  </si>
  <si>
    <t>в том числе</t>
  </si>
  <si>
    <t xml:space="preserve">в том числе в разрезе видов экономической деятельности </t>
  </si>
  <si>
    <t>Численность занятых в сфере малого предпринимательства – всего</t>
  </si>
  <si>
    <t>Среднесписочная численность работников (без внешних совместителей) всех предприятий и организаций (без учета индивидуальных предпринимателей и лиц, занятых у них трудом по найму)</t>
  </si>
  <si>
    <t>Среднесписочная численность работников (без внешних совместителей) малых предприятий (с учетом микропредприятий)</t>
  </si>
  <si>
    <t>Среднемесячная заработная плата работников малых предприятий (с учетом микропредприятий)</t>
  </si>
  <si>
    <t>Среднемесячная заработная плата лиц, занятых  трудом по найму у индивидуальных предпринимателей</t>
  </si>
  <si>
    <t>Среднемесячная заработная плата работников  крестьянских (фермерских) хозяйств</t>
  </si>
  <si>
    <t>Среднемесячная заработная плата работников потребительских кооперативов</t>
  </si>
  <si>
    <t>по единому налогу на вмененный доход для отдельных видов деятельности</t>
  </si>
  <si>
    <t xml:space="preserve"> на 10000 человек населения</t>
  </si>
  <si>
    <t xml:space="preserve"> на 1000 человек населения</t>
  </si>
  <si>
    <t>Коэффициент естественного прироста населения (+/-)</t>
  </si>
  <si>
    <t>Численность безработных, зарегистрированных в органах службы занятости, среднегодовая</t>
  </si>
  <si>
    <t>Численность безработных, рассчитанная по методологии МОТ (общая численность безработных)</t>
  </si>
  <si>
    <t>по налогу на доходы физических лиц с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</si>
  <si>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убыток организаций</t>
  </si>
  <si>
    <t>прибыль прибыльных предприятий</t>
  </si>
  <si>
    <t>XVI. Жилищно-коммунальное хозяйство</t>
  </si>
  <si>
    <t>Инвестиции в основной капитал за счет всех источников финансирования (по местонахождению заказчика) - всего</t>
  </si>
  <si>
    <t>Число субъектов малого предпринимательства в расчете на 10 000 человек населения</t>
  </si>
  <si>
    <t>Оборот индивидуальных предпринимателей</t>
  </si>
  <si>
    <t>Ветхий и аварийный жилищный фонд, тыс. кв.м общ.пл</t>
  </si>
  <si>
    <t>Число проживающих в ветхом жилищном фонде, человек</t>
  </si>
  <si>
    <t>Число проживающих в аварийном жилищном фонде, человек</t>
  </si>
  <si>
    <r>
      <t>Телефон                     (______) __</t>
    </r>
    <r>
      <rPr>
        <sz val="8"/>
        <rFont val="Arial"/>
        <family val="2"/>
        <charset val="204"/>
      </rPr>
      <t>_____________</t>
    </r>
  </si>
  <si>
    <t xml:space="preserve">                                           код               номер</t>
  </si>
  <si>
    <t>ВСЕГО</t>
  </si>
  <si>
    <t>Муниципальные образования</t>
  </si>
  <si>
    <t>Database Name</t>
  </si>
  <si>
    <t>Model Id</t>
  </si>
  <si>
    <t>Attribute Count</t>
  </si>
  <si>
    <t>X Attribute Count</t>
  </si>
  <si>
    <t>Y Attribute Count</t>
  </si>
  <si>
    <t>X Instance Count</t>
  </si>
  <si>
    <t>Y Instance Count</t>
  </si>
  <si>
    <t>Datablock Left</t>
  </si>
  <si>
    <t>Datablock Top</t>
  </si>
  <si>
    <t>Территория (МО для мониторинга Кировской области)</t>
  </si>
  <si>
    <t>Форма собственности</t>
  </si>
  <si>
    <t>Источник (Источники данных)</t>
  </si>
  <si>
    <t>Способ учета (Способы учета)</t>
  </si>
  <si>
    <t>Год (Годы)</t>
  </si>
  <si>
    <t>Направление деятельности (Все виды деятельности)</t>
  </si>
  <si>
    <t>Показатель (Все показатели)</t>
  </si>
  <si>
    <t>X1</t>
  </si>
  <si>
    <t>X2</t>
  </si>
  <si>
    <t>Y1</t>
  </si>
  <si>
    <t>Y2</t>
  </si>
  <si>
    <t>За отчетный год</t>
  </si>
  <si>
    <t>За отчетный год (уточненные)</t>
  </si>
  <si>
    <t>За отчетный год (оценка)</t>
  </si>
  <si>
    <t>За отчетный год (прогноз, вариант 1)</t>
  </si>
  <si>
    <t>ИЖС</t>
  </si>
  <si>
    <t>за счет средств частных инвесторов</t>
  </si>
  <si>
    <t>За отчетный год (прогноз, вариант 2)</t>
  </si>
  <si>
    <t>0, ВСЕ ВИДЫ ДЕЯТЕЛЬНОСТИ</t>
  </si>
  <si>
    <t>Численность постоянного населения (среднегодовая) - всего, тыс. чел</t>
  </si>
  <si>
    <t>Численность постоянного населения (среднегодовая) - всего, в % к предыдущему году, %</t>
  </si>
  <si>
    <t>Численность постоянного населения (среднегодовая), в том числе городское население, тыс. чел</t>
  </si>
  <si>
    <t>Численность постоянного населения (среднегодовая), в том числе городское население, в % к предыдущему году, %</t>
  </si>
  <si>
    <t>Численность постоянного населения (среднегодовая), в том числе сельское население, тыс. чел</t>
  </si>
  <si>
    <t>Численность постоянного населения (среднегодовая), в том числе сельское население, в % к предыдущему году,%</t>
  </si>
  <si>
    <t>Численность постоянного населения на конец года, тыс. чел</t>
  </si>
  <si>
    <t>Естественный прирост (убыль) населения, в расчете на 1 тыс.человек населения, чел.</t>
  </si>
  <si>
    <t>Миграционный прирост (+,-), чел</t>
  </si>
  <si>
    <t>Число зарагистрированных преступлений в расчете на 1 тыс. человек населения, промилле</t>
  </si>
  <si>
    <t>Количество крупных и средних предприятий, ед</t>
  </si>
  <si>
    <t>Оборот организаций по всем видам деятельности по полному кругу, тыс. руб</t>
  </si>
  <si>
    <t>Оборот организаций по всем видам деятельности по полному кругу, в % к предыдущему году, %</t>
  </si>
  <si>
    <t>индивидуальные предприниматели - всего,</t>
  </si>
  <si>
    <t xml:space="preserve">    в организациях государственной формы
    собственности</t>
  </si>
  <si>
    <t xml:space="preserve">    в организациях муниципальной формы
    собственности</t>
  </si>
  <si>
    <t xml:space="preserve">     в крестьянских (фермерских) хозяйствах,
     включая наемных работников, из них:</t>
  </si>
  <si>
    <t xml:space="preserve">     на частных предприятиях, из них:</t>
  </si>
  <si>
    <t xml:space="preserve">    занятые индивидуальным трудом и по найму у
    отдельных граждан, из них:</t>
  </si>
  <si>
    <t xml:space="preserve">    лица, занятые в домашнем хозяйстве (включая
    личное подсобное хозяйство), производством
    товаров и услуг для реализации </t>
  </si>
  <si>
    <t>Раздел</t>
  </si>
  <si>
    <t>Оборот организаций по всем видам деятельности по полному кругу, в том числе по крупным и средним организациям, тыс. руб</t>
  </si>
  <si>
    <t>Оборот организаций по всем видам деятельности по полному кругу, в том числе по крупным и средним организациям, в % к предыдущему году, %</t>
  </si>
  <si>
    <t>Продовольственные товары и сельскохозяйственное сырье (кроме текстильного) (код ТН ВЭД 01-24)</t>
  </si>
  <si>
    <t>Топливно-энергетические товары (27)</t>
  </si>
  <si>
    <t xml:space="preserve">Продукция химической промышленности, каучук (28-40) </t>
  </si>
  <si>
    <t>Древесина и целлюлозно-бумажные изделия (44-49)</t>
  </si>
  <si>
    <t>Металлы и изделия из них (72-83)</t>
  </si>
  <si>
    <t>Машины, оборудование и транспортные средства (84-90)</t>
  </si>
  <si>
    <t>Текстиль, текстильные  изделия  и обувь (50 - 67)</t>
  </si>
  <si>
    <t>тыс. долл. США</t>
  </si>
  <si>
    <t xml:space="preserve">Государства-участники СНГ </t>
  </si>
  <si>
    <t>Отгружено товаров собственного производства, выполненных работ и услуг собственными силами по видам экономической деятельности по полному кругу всего (С+D+E),  в том числе по крупным и средним организациям, тыс. руб</t>
  </si>
  <si>
    <t>Продукция сельского хозяйства в хозяйствах всех категорий , млн руб</t>
  </si>
  <si>
    <t>Продукция сельского хозяйства в хозяйствах всех категорий , в том числе продукция сельскохозяйственных организаций, млн руб</t>
  </si>
  <si>
    <t>Продукция сельского хозяйства в хозяйствах всех категорий , в том числе продукция крестьянских (фермерских) хозяйств, млн руб</t>
  </si>
  <si>
    <t>Продукция сельского хозяйства в хозяйствах всех категорий , в том числе продукция хозяйств  населения, млн руб</t>
  </si>
  <si>
    <t>Количество малых предприятий - всего, по состоянию на конец года, ед</t>
  </si>
  <si>
    <t>Среднесписочная численность работников (без внешних совместителей) по малым предприятиям, тыс. чел</t>
  </si>
  <si>
    <t>Оборот малых предприятий, тыс. руб</t>
  </si>
  <si>
    <t>Отгружено товаров собственного производства, выполнено работ и услуг малыми предприятиями, тыс. руб</t>
  </si>
  <si>
    <t>Объем инвестиций (в основной капитал) за счет всех источников финансирования - всего, тыс. руб</t>
  </si>
  <si>
    <t>Объем инвестиций (в основной капитал) за счет всех источников финансирования - всего, индекс-дефлятор к предыдущему году</t>
  </si>
  <si>
    <t>Объем инвестиций (в основной капитал) за счет всех источников финансирования,  в том числе крупные и средние организации, тыс. руб</t>
  </si>
  <si>
    <t>Инвестиции в основной капитал по источникам финансирования: собственные средства предприятий, тыс. руб</t>
  </si>
  <si>
    <t>Инвестиции в основной капитал по источникам финансирования: собственные средства предприятий, из них прибыль, тыс. руб</t>
  </si>
  <si>
    <t>Инвестиции в основной капитал по источникам финансирования: собственные средства предприятий, из них амортизация, тыс. руб</t>
  </si>
  <si>
    <t>Инвестиции в основной капитал по источникам финансирования: привлеченные средства, тыс. руб</t>
  </si>
  <si>
    <t>Инвестиции в основной капитал по источникам финансирования: средства населения на индивидуальное жилищное строительство, тыс. руб</t>
  </si>
  <si>
    <t xml:space="preserve">Количество субъектов малого предпринимательства - всего  </t>
  </si>
  <si>
    <t xml:space="preserve">малые предприятия (с учетом микропредприятий)  - всего, </t>
  </si>
  <si>
    <t>потребительские кооперативы, в том числе кредитные</t>
  </si>
  <si>
    <t>Оборот субъектов малого предпринимательства</t>
  </si>
  <si>
    <t>Отгружено товаров собственного производства, выполнено работ и услуг субъектами малого  предпринимательства</t>
  </si>
  <si>
    <t>Введено в действие новых основных фондов (по полному кругу) , тыс. руб</t>
  </si>
  <si>
    <t>Введено в действие новых основных фондов (по полному кругу), в том числе по крупным и средним организациям, тыс. руб</t>
  </si>
  <si>
    <t>Ликвидировано основных фондов (по полному кругу), тыс. руб</t>
  </si>
  <si>
    <t>Ликвидировано основных фондов (по полному кругу), в том числе по крупным и средним организациям, тыс. руб</t>
  </si>
  <si>
    <t>Основные фонды отраслей экономики по полной учетной балансовой стоимости на конец года, тыс. руб</t>
  </si>
  <si>
    <t>Основные фонды отраслей экономики по полной учетной балансовой стоимости на конец года, в том числе по крупным и средним организациям, тыс.руб.</t>
  </si>
  <si>
    <t>Остаточная балансовая стоимость основных фондов на конец года, тыс. руб</t>
  </si>
  <si>
    <t>Остаточная балансовая стоимость основных фондов на конец года, в том числе по крупным и средним организациям, тыс. руб.</t>
  </si>
  <si>
    <t>Число прибыльных предприятий и организаций, ед</t>
  </si>
  <si>
    <t>Прибыль (убыток) - сальдо, тыс. руб</t>
  </si>
  <si>
    <t>Прибыль (убыток) - сальдо, в том числе по крупным и средним организациям, тыс. руб</t>
  </si>
  <si>
    <t>Прибыль (убыток) - сальдо, прибыль прибыльных предприятий, тыс. руб</t>
  </si>
  <si>
    <t>Прибыль (убыток) - сальдо, прибыль прибыльных предприятий, в том числе по крупным и средним организациям, тыс. руб</t>
  </si>
  <si>
    <t>Амортизационные отчисления, тыс. руб</t>
  </si>
  <si>
    <t>Поступление налоговых и иных платежей во все уровни бюджетов  (без ЕСН), тыс. руб</t>
  </si>
  <si>
    <t>Поступление налоговых и иных платежей во все уровни бюджетов  (без ЕСН), в том числе в федеральный бюджет, тыс. руб</t>
  </si>
  <si>
    <t>Поступление налоговых и иных платежей во все уровни бюджетов  (без ЕСН), в том числе в областной бюджет, тыс. руб</t>
  </si>
  <si>
    <t>Поступление налоговых и иных платежей во все уровни бюджетов  (без ЕСН), в том числе в местный бюджет, тыс. руб</t>
  </si>
  <si>
    <t>Расходы государственной и муниципальной  финансовой системы, тыс. руб</t>
  </si>
  <si>
    <t>Расходы государственной и муниципальной  финансовой системы, в том числе местного бюджета, тыс. руб</t>
  </si>
  <si>
    <t>Расходы государственной и муниципальной  финансовой системы, в том числе областного бюджета, тыс. руб</t>
  </si>
  <si>
    <t>Расходы государственной и муниципальной  финансовой системы, в том числе федерального бюджета, тыс. руб</t>
  </si>
  <si>
    <t>Расходы государственной и муниципальной  финансовой системы, в том числе государственных внебюджетных фондов, тыс. руб</t>
  </si>
  <si>
    <t>Численность трудовых ресурсов, тыс. чел</t>
  </si>
  <si>
    <t>Численность занятых в экономике (среднегодовая) - всего, тыс. чел</t>
  </si>
  <si>
    <t>Учащиеся с отрывом от производства, тыс. чел</t>
  </si>
  <si>
    <t>Лица в трудоспособном возрасте, не занятые трудовой деятельностью и учебой, тыс. чел</t>
  </si>
  <si>
    <t>Уровень безработицы (по методологии МОТ), %</t>
  </si>
  <si>
    <t>Уровень зарегистрированной безработицы, %</t>
  </si>
  <si>
    <t>Численность безработных, рассчитанная по методологии МОТ, тыс. чел</t>
  </si>
  <si>
    <t>Численность безработных, зарегистрированных в службах занятости, тыс. чел</t>
  </si>
  <si>
    <t>Численность незанятых граждан, зарегистрированных в гос.службе занятости, в расчете на одну заявленную вакансию, чел</t>
  </si>
  <si>
    <t>Численность работников предприятий и организаций - всего, тыс. чел</t>
  </si>
  <si>
    <t>Численность работников предприятий и организаций, в том числе в бюджетной сфере, тыс. чел</t>
  </si>
  <si>
    <t>Фонд заработной платы, тыс. руб</t>
  </si>
  <si>
    <t>Фонд заработной платы, в том числе в бюджетной сфере, тыс. руб</t>
  </si>
  <si>
    <t>Выплаты социального характера - всего, тыс. руб</t>
  </si>
  <si>
    <t>Доходы - всего, тыс. руб</t>
  </si>
  <si>
    <t>Доходы, в том числе от предпринимательской деятельности, тыс. руб</t>
  </si>
  <si>
    <t>Среднесписочная численность работников (без внешних совместителей) крупных предприятий и некоммерческих организаций (без субъектов малого предпринимательства) городского округа (муниципального района)</t>
  </si>
  <si>
    <t>Доходы, в том числе оплата труда наемных работников, тыс. руб</t>
  </si>
  <si>
    <t>Доходы, в том числе социальные трансферты - всего, тыс. руб</t>
  </si>
  <si>
    <t>Объем инвестиций в основной капитал, финансируемых за счет собственных средств организаций, из них:</t>
  </si>
  <si>
    <t>Объем инвестиций в основной капитал, финансируемых за счет привлеченных средств, из них:</t>
  </si>
  <si>
    <t xml:space="preserve">           бюджетные средства, в том числе:</t>
  </si>
  <si>
    <t>лица старше трудоспособного возраста и подростки, занятые в экономике, из них:</t>
  </si>
  <si>
    <t>Обрабатывающие производства, из них</t>
  </si>
  <si>
    <t>В организациях государственной и муниципальной форм собственности - всего, в том числе:</t>
  </si>
  <si>
    <t xml:space="preserve">В частном секторе, всего, в том числе </t>
  </si>
  <si>
    <t>Обрабатывающие производства, из них:</t>
  </si>
  <si>
    <t>Обрабатывающие производства , из них:</t>
  </si>
  <si>
    <t>Экспорт - всего, в том числе по группам товаров:</t>
  </si>
  <si>
    <t>Импорт товаров  - всего, в том числе по группам товаров:</t>
  </si>
  <si>
    <t>Экспорт товаров - всего, в том числе по группам товаров:</t>
  </si>
  <si>
    <t>Доходы, в том числе социальные трансферты, из них пенсии и пособия, тыс. руб</t>
  </si>
  <si>
    <t>Доходы, в том числе социальные трансферты, из них стипендии, тыс. руб</t>
  </si>
  <si>
    <t>Доходы, в том числе другие, тыс. руб</t>
  </si>
  <si>
    <t>Реальные располагаемые денежные доходы населения в % к предыдущему году, %</t>
  </si>
  <si>
    <t>Расходы и сбережения - всего, тыс. руб</t>
  </si>
  <si>
    <t>Расходы и сбережения, в том числе покупка товаров и оплата услуг, тыс. руб</t>
  </si>
  <si>
    <t>Расходы и сбережения, в том числе покупка товаров и оплата услуг, из них покупка товаров, тыс. руб</t>
  </si>
  <si>
    <t>Расходы и сбережения, в том числе обязательные платежи и разнообразные взносы, тыс. руб</t>
  </si>
  <si>
    <t>Превышение доходов над расходами (+) или расходов над доходами (-), тыс. руб</t>
  </si>
  <si>
    <t>Среднедушевые денежные доходы (в месяц) на человека, руб</t>
  </si>
  <si>
    <t>Средний размер назначенных месячных пенсий пенсионеров, состоящих на учете в отделении Пенсионного фонда РФ, руб./чел.</t>
  </si>
  <si>
    <t>Реальный размер назначенных пенсий в % к предыдущему году, %</t>
  </si>
  <si>
    <t>Численность населения с денежными доходами ниже прожиточного минимума в % ко всему населению, %</t>
  </si>
  <si>
    <t>Оборот розничной торговли  , тыс. руб</t>
  </si>
  <si>
    <t>Оборот общественного питания, тыс. руб</t>
  </si>
  <si>
    <t>Объем платных услуг населению , тыс. руб</t>
  </si>
  <si>
    <t>Ввод в эксплуатацию жилых домов за счет всех источников финансирования, тыс. кв.м общ.пл</t>
  </si>
  <si>
    <t>Ввод в эксплуатацию жилых домов за счет всех источников финансирования, в том числе за счет средств федерального бюджета, тыс. кв.м общ.пл</t>
  </si>
  <si>
    <t>Ввод в эксплуатацию жилых домов за счет всех источников финансирования, в том числе за счет средств областного бюджета , тыс. кв.м общ.пл</t>
  </si>
  <si>
    <t>Ввод в эксплуатацию жилых домов за счет всех источников финансирования, в том числе за счет средств местного бюджета, тыс. кв.м общ.пл</t>
  </si>
  <si>
    <t>Ввод в эксплуатацию жилых домов за счет всех источников финансирования, в том числе за счет средств из общего итога - индивидуальные жилые дома, построенные населением  за свой счет и с помощью кредитов, тыс. кв.м общ.пл</t>
  </si>
  <si>
    <t>Справочно: средняя обеспеченность населения  жильем (на конец года)</t>
  </si>
  <si>
    <t>Средняя обеспеченность населения  жильем (на конец года) на человека, кв.м общ.пл</t>
  </si>
  <si>
    <t>Стоимость предоставляемых населению  ЖКУ, рассчитанная по экономически обоснованным тарифам , тыс. руб</t>
  </si>
  <si>
    <t>Фактический уровень платежей населения  за  жилье и коммунальные услуги , %</t>
  </si>
  <si>
    <t>Число учреждений дошкольного образования , ед</t>
  </si>
  <si>
    <t xml:space="preserve">Распределение среднегодовой численности занятых в экономике по формам собственности: </t>
  </si>
  <si>
    <t>Число мест в учреждениях дошкольного образования , мест</t>
  </si>
  <si>
    <t>Число мест в дошкольных группах входящих в состав общеобразовательных школ, мест</t>
  </si>
  <si>
    <t>Численность детей в учреждениях дошкольного образования, чел</t>
  </si>
  <si>
    <t>Численность детей в дошкольных группах, входящих в состав общеобразовательных учреждений , чел</t>
  </si>
  <si>
    <t>Численность детей дошкольного возраста 1 - 6 лет, скорректированная на численность детей 6 лет, обучающихся в общеобразовательных учреждениях , чел</t>
  </si>
  <si>
    <t>Амортизационные отчисления</t>
  </si>
  <si>
    <t>в том числе: федеральный бюджет</t>
  </si>
  <si>
    <t xml:space="preserve">                       областной бюджет</t>
  </si>
  <si>
    <t xml:space="preserve">                       местный бюджет</t>
  </si>
  <si>
    <t>Обеспеченность детей в возрасте 1-6 лет местами в дошкольных образовательных учреждениях на 1000 детей дошкольного возраста, мест</t>
  </si>
  <si>
    <t>Ввод учреждений дошкольного образования, ед</t>
  </si>
  <si>
    <t>Ввод учреждений дошкольного образования, мест</t>
  </si>
  <si>
    <t>Численность педагогического персонала в учреждениях дошкольного образования, чел</t>
  </si>
  <si>
    <t>Численность педагогического персонала в дошкольных группах входящих в состав общеобразовательных школ, чел</t>
  </si>
  <si>
    <t>Число дневных общеобразовательных учреждений , ед</t>
  </si>
  <si>
    <t>Число вечерних общеобразовательных учреждений , ед</t>
  </si>
  <si>
    <t>Численность учащихся в дневных общеобразовательных учреждениях , чел</t>
  </si>
  <si>
    <t>Численность учащихся в вечерних общеобразовательных учреждениях , чел</t>
  </si>
  <si>
    <t>Доходы бюджета муниципального образования (консолидированного), всего</t>
  </si>
  <si>
    <t xml:space="preserve">тыс.руб. </t>
  </si>
  <si>
    <t>Расходы бюджета муниципального образования (консолидированного), всего</t>
  </si>
  <si>
    <t>Количество обучающихся в первую смену в дневных общеобразовательных учреждений  в % к общему числу обучающихся в этих учреждениях, %</t>
  </si>
  <si>
    <t>Численность детей школьного возраста от 7 до 18 лет, чел</t>
  </si>
  <si>
    <t>Ввод учреждений общего образования, мест</t>
  </si>
  <si>
    <t>Ввод учреждений общего образования, ед</t>
  </si>
  <si>
    <t>Численность педагогического персонала в общеобразовательных учреждениях , чел</t>
  </si>
  <si>
    <t>Доля обучающихся, сдавших ЕГЭ на "отлично" и "хорошо", от числа сдающих, %</t>
  </si>
  <si>
    <t>Число больничных учреждений, ед</t>
  </si>
  <si>
    <t>Число больничных коек, коек</t>
  </si>
  <si>
    <t>Обеспеченность больничными койками на 10 тыс. населения, коек</t>
  </si>
  <si>
    <t>Средняя занятость койки в году, дн</t>
  </si>
  <si>
    <t>Ввод больничных учреждений, ед</t>
  </si>
  <si>
    <t>Ввод больничных учреждений, коек</t>
  </si>
  <si>
    <t>Число амбулаторно-поликлинических учреждений , ед</t>
  </si>
  <si>
    <t>Число фельдшерско-акушерских пунктов , ед</t>
  </si>
  <si>
    <t>Мощность амбулаторно-поликлинических учреждений, посещ/смен</t>
  </si>
  <si>
    <t>Обеспеченность амбулаторно-поликлиническими учреждениями на 10 тыс. населения, посещ/смен</t>
  </si>
  <si>
    <t>Мощность фельдшерско-акушерских пунктов, посещ/смен</t>
  </si>
  <si>
    <t>Обеспеченность фельдшерско-акушерскими пунктами на 10 тыс. населения, посещ/смен</t>
  </si>
  <si>
    <t>Ввод амбулаторно-поликлинических учреждений, ед</t>
  </si>
  <si>
    <t>Ввод амбулаторно-поликлинических учреждений, посещ/смен</t>
  </si>
  <si>
    <t>Численность  врачей всех специальностей, чел</t>
  </si>
  <si>
    <t>Из общей численности врачей - врачи общей практики (семейные врачи), чел</t>
  </si>
  <si>
    <t>Обеспеченность врачами всех специальностей на 10 тыс. населения, чел</t>
  </si>
  <si>
    <t>Обеспеченность врачами общей практики (семейными врачами) на 10 тыс. населения, чел</t>
  </si>
  <si>
    <t>Численность среднего медицинского персонала , чел</t>
  </si>
  <si>
    <t>Обеспеченность средним медицинским персоналом  на 10 тыс. населения, чел</t>
  </si>
  <si>
    <t>Число общедоступных библиотек, ед</t>
  </si>
  <si>
    <t>Книжный фонд общедоступных библиотек, экз.</t>
  </si>
  <si>
    <t>Число пользователей общедоступными библиотеками, чел</t>
  </si>
  <si>
    <t>Обеспеченность общедоступными библиотеками на 100 тыс. населения, ед</t>
  </si>
  <si>
    <t>Число учреждений культурно-досугового типа, ед</t>
  </si>
  <si>
    <t>Обеспеченность учреждениями культурно-досугового типа на 100 тыс. населения, ед</t>
  </si>
  <si>
    <t>Число музеев, ед</t>
  </si>
  <si>
    <t>Количество экспонатов основного фонда музеев, ед</t>
  </si>
  <si>
    <t>Число памятников истории и культуры, всего, ед</t>
  </si>
  <si>
    <t>Импорт товаров - всего</t>
  </si>
  <si>
    <t>Страны дальнего зарубежья</t>
  </si>
  <si>
    <t>Число памятников истории и культуры, в том числе находящихся под государственной охраной, ед</t>
  </si>
  <si>
    <t>Экспорт - всего</t>
  </si>
  <si>
    <t>Импорт - всего</t>
  </si>
  <si>
    <t>C+D+E, ИТОГО ПО РАЗДЕЛАМ C, D, E</t>
  </si>
  <si>
    <t>форма 2п-мун</t>
  </si>
  <si>
    <t xml:space="preserve">Муниципальное образование: </t>
  </si>
  <si>
    <t>Раздел C Добыча полезных ископаемых</t>
  </si>
  <si>
    <t>Раздел C Индекс производства</t>
  </si>
  <si>
    <t>Раздел C Индекс дефлятор</t>
  </si>
  <si>
    <t>CA Добыча топливно-энергетических полезных ископаемых</t>
  </si>
  <si>
    <t>CA Индекс производства</t>
  </si>
  <si>
    <t>CA Индекс дефлятор</t>
  </si>
  <si>
    <t>CB Добыча полезных ископаемых, кроме топливно-энергетических</t>
  </si>
  <si>
    <t>CB Индекс производства</t>
  </si>
  <si>
    <t>CB Индекс дефлятор</t>
  </si>
  <si>
    <t>Раздел D Обрабатывающие производства</t>
  </si>
  <si>
    <t>Раздел D Индекс производства</t>
  </si>
  <si>
    <t>Раздел D Индекс дефлятор</t>
  </si>
  <si>
    <t>DA Производство пищевых продуктов, включая напитки, и табака</t>
  </si>
  <si>
    <t>DA Индекс производства</t>
  </si>
  <si>
    <t>DA Индекс дефлятор</t>
  </si>
  <si>
    <t>DB Текстильное и швейное производство</t>
  </si>
  <si>
    <t>DB Индекс производства</t>
  </si>
  <si>
    <t>DB Индекс дефлятор</t>
  </si>
  <si>
    <t>DC Производство кожи, изделий из кожи и производство обуви</t>
  </si>
  <si>
    <t>DC Индекс производства</t>
  </si>
  <si>
    <t>DC Индекс дефлятор</t>
  </si>
  <si>
    <t>DD Обработка древесины и производство изделий из дерева</t>
  </si>
  <si>
    <t>DD Индекс производства</t>
  </si>
  <si>
    <t>DD Индекс дефлятор</t>
  </si>
  <si>
    <t>DE Целлюлозно-бумажное производство; издательская и полиграфическая деятельность</t>
  </si>
  <si>
    <t>DE Индекс производства</t>
  </si>
  <si>
    <t>DE Индекс дефлятор</t>
  </si>
  <si>
    <t>DF Производство кокса, нефтепродуктов и ядерных материалов</t>
  </si>
  <si>
    <t>DF Индекс производства</t>
  </si>
  <si>
    <t>DF Индекс дефлятор</t>
  </si>
  <si>
    <t>DG Химическое производство</t>
  </si>
  <si>
    <t>DG Индекс производства</t>
  </si>
  <si>
    <t>DG Индекс дефлятор</t>
  </si>
  <si>
    <t>DH Производство резиновых и пластмассовых изделий</t>
  </si>
  <si>
    <t>DH Индекс производства</t>
  </si>
  <si>
    <t>DH Индекс дефлятор</t>
  </si>
  <si>
    <t>DI Производство прочих неметаллических минеральных продуктов</t>
  </si>
  <si>
    <t>DI Индекс производства</t>
  </si>
  <si>
    <t>DI Индекс дефлятор</t>
  </si>
  <si>
    <t>DJ Металлургическое производство и производство готовых металлическихизделий</t>
  </si>
  <si>
    <t>DJ Индекс производства</t>
  </si>
  <si>
    <t>DJ Индекс дефлятор</t>
  </si>
  <si>
    <t>DK Производство машин и оборудования</t>
  </si>
  <si>
    <t>Остаточная балансовая стоимость основных фондов на конец года</t>
  </si>
  <si>
    <t>тыс.рублей в ценах соответствующих лет</t>
  </si>
  <si>
    <t>Численность постоянного населения (среднегодовая)</t>
  </si>
  <si>
    <t>Среднемесячная номинальная начисленная заработная плата в расчете на одного работника</t>
  </si>
  <si>
    <t>Фонд оплаты труда</t>
  </si>
  <si>
    <t>Прибыль прибыльных предприятий, с учетом предприятий сельского хозяйства</t>
  </si>
  <si>
    <t>прибыль прибыльных сельскохозяйственных предприятий</t>
  </si>
  <si>
    <t>Ввод в действие основных фондов</t>
  </si>
  <si>
    <t xml:space="preserve">Ликвидировано основных фондов </t>
  </si>
  <si>
    <t xml:space="preserve">Основные фонды по полной учетной стоимости на конец года </t>
  </si>
  <si>
    <t>Численность занятого населения в организациях области, включая занятых по найму у индивидуальных предпринимателей и фермеров</t>
  </si>
  <si>
    <t xml:space="preserve">Малых предприятий (с учетом микропредприятий) </t>
  </si>
  <si>
    <t>Индивидуальных предпринимателей</t>
  </si>
  <si>
    <t>Крестьянских (фермерских) хозяйств</t>
  </si>
  <si>
    <t>Потребительских кооперативов</t>
  </si>
  <si>
    <t>Коэффициент миграционного прироста (+/-)</t>
  </si>
  <si>
    <t>DL Производство электрооборудования, электронного и оптического оборудования</t>
  </si>
  <si>
    <t>DL Индекс производства</t>
  </si>
  <si>
    <t>DL Индекс дефлятор</t>
  </si>
  <si>
    <t>DM Производство транспортных средств и оборудования</t>
  </si>
  <si>
    <t>DM Индекс производства</t>
  </si>
  <si>
    <t>DM Индекс дефлятор</t>
  </si>
  <si>
    <t>DN Прочие производства</t>
  </si>
  <si>
    <t>DN Индекс производства</t>
  </si>
  <si>
    <t>DN Индекс дефлятор</t>
  </si>
  <si>
    <t>Раздел E Производство и распределение электроэнергии, газа и воды</t>
  </si>
  <si>
    <t>Раздел E Индекс производства</t>
  </si>
  <si>
    <t>Раздел E Индекс дефлятор</t>
  </si>
  <si>
    <t>в т.ч.  производство электроэнергии,
            вырабатываемой ТЭС</t>
  </si>
  <si>
    <t>производство электроэнергии, вырабатываемой ГЭС</t>
  </si>
  <si>
    <t>Прочие (перечислить):</t>
  </si>
  <si>
    <t>Стоимость произведенной продукции сельского хоязйства</t>
  </si>
  <si>
    <t>Все категории хозяйств</t>
  </si>
  <si>
    <t>Индекс физического объема</t>
  </si>
  <si>
    <t>Сельскохозяйственные предприятия</t>
  </si>
  <si>
    <t>Личные подсобные хозяйства населения</t>
  </si>
  <si>
    <t>Крестьянские (фермерские) хозяйства и индивидуальные предприниматели</t>
  </si>
  <si>
    <t>Количество предприятий, занятых производством сельскохозяйственной продукции, состоящих на самостоятельном балансе - всего</t>
  </si>
  <si>
    <t xml:space="preserve">   сельхозкооперативов (артелей)</t>
  </si>
  <si>
    <t>Количество крестьянских (фермерских) хозяйств и индивидуальных предпринимателей</t>
  </si>
  <si>
    <t xml:space="preserve">   в том числе зерновые</t>
  </si>
  <si>
    <t>Производство основных видов продукции</t>
  </si>
  <si>
    <t>Для расчета индексов производства и валовой продукции</t>
  </si>
  <si>
    <t>тыс.руб/тонна</t>
  </si>
  <si>
    <t>тыс.руб/тыс.шт.</t>
  </si>
  <si>
    <t>Стоимость сельскохозяйственной продукции в сопоставимых ценах</t>
  </si>
  <si>
    <t>Итого</t>
  </si>
  <si>
    <t>По полному кругу предприятий и организаций</t>
  </si>
  <si>
    <t>Количество предприятий и организаций - всего</t>
  </si>
  <si>
    <t>Число убыточных предприятий и организаций</t>
  </si>
  <si>
    <t>Финансовый результат - всего</t>
  </si>
  <si>
    <t>прибыль</t>
  </si>
  <si>
    <t>убыток</t>
  </si>
  <si>
    <t>В т.ч. без сельского хозяйства - всего</t>
  </si>
  <si>
    <t>Финансовый результат</t>
  </si>
  <si>
    <t>Раздел A Сельское хозяйство, охота и лесное хозяйство</t>
  </si>
  <si>
    <t>в т.ч. сельское хозяйство</t>
  </si>
  <si>
    <t>C+D+E всего</t>
  </si>
  <si>
    <t>Раздел Е Производство и распределение электроэнергии, газа и воды</t>
  </si>
  <si>
    <t>Раздел F Строительство</t>
  </si>
  <si>
    <t>Поступление налоговых платежей от субъектов малого предпринимательства (СМП) в консолидированные бюджеты муниципальных районов и бюджеты городских  округов - всего</t>
  </si>
  <si>
    <t>по налогу, взимаемому в связи с применением упрощенной системы налогообложения</t>
  </si>
  <si>
    <t>по налогу, взимаемому в связи с применением патентной системы налогообложения</t>
  </si>
  <si>
    <t>Удельный вес налоговых платежей от СМП в  общем объеме налоговых поступлений от предприятий и организаций территории в консолидированные бюджеты муниципальных районов и бюджеты городских  округов</t>
  </si>
  <si>
    <t>Индивидуальных предпринимателей (с учетом ИП глав К(Ф)Х)</t>
  </si>
  <si>
    <t>Реальные денежные доходы населения</t>
  </si>
  <si>
    <r>
      <t>Инвестиции за счет всех источников финансирования (по местонахождению заказчика) по крупным и средним предприятиям и организациям (без субъектов малого предпринимательства и параметров неформальной деятельности,</t>
    </r>
    <r>
      <rPr>
        <b/>
        <sz val="7"/>
        <color indexed="10"/>
        <rFont val="Arial"/>
        <family val="2"/>
        <charset val="204"/>
      </rPr>
      <t xml:space="preserve">   </t>
    </r>
    <r>
      <rPr>
        <b/>
        <sz val="7"/>
        <rFont val="Arial"/>
        <family val="2"/>
        <charset val="204"/>
      </rPr>
      <t>c учетом организаций со средней численностью раб-ов до 15 человек, не являющиеся субъектами малого предпринимательства ) - всего</t>
    </r>
  </si>
  <si>
    <t>Численность детей в возрасте от 0-17 лет на конец года</t>
  </si>
  <si>
    <t>Среднесписочная численность работников (без внешних совместителей) средних предприятий</t>
  </si>
  <si>
    <t>Поступление налоговых и иных платежей во все уровни бюджетов</t>
  </si>
  <si>
    <t xml:space="preserve">     в том числе: налоговые доходы</t>
  </si>
  <si>
    <t xml:space="preserve">                        неналоговые доходы</t>
  </si>
  <si>
    <t xml:space="preserve">                        безвозмездные поступления</t>
  </si>
  <si>
    <t>Дефицит (-), профицит (+) консолидированного бюджета муниципального образования</t>
  </si>
  <si>
    <t>VI. Малое и среднее предпринимательство</t>
  </si>
  <si>
    <t>Оборот розничной торговли</t>
  </si>
  <si>
    <t>в том числе: доходы от предпринимательской деятельности</t>
  </si>
  <si>
    <t>оплата труда наемных работников</t>
  </si>
  <si>
    <t>социальные трансферты - всего</t>
  </si>
  <si>
    <t>из них: пенсии и пособия</t>
  </si>
  <si>
    <t>стипендии</t>
  </si>
  <si>
    <t>прочее</t>
  </si>
  <si>
    <t>другие доходы</t>
  </si>
  <si>
    <t>Уровень зарегистрированной безработицы, среднегодовая</t>
  </si>
  <si>
    <t>Уровень зарегистрированной безработицы, на конец года</t>
  </si>
  <si>
    <t>Основные показатели прогноза социально-экономического развития на 2016-2018 годы</t>
  </si>
  <si>
    <t>хлеб и хлебобулочные изделия</t>
  </si>
  <si>
    <t>макаронные изделия</t>
  </si>
  <si>
    <t>теплоэнергия</t>
  </si>
  <si>
    <t>тыс. Гкал</t>
  </si>
  <si>
    <t>вода</t>
  </si>
  <si>
    <t>тыс куб.м</t>
  </si>
  <si>
    <t>рабочий скот</t>
  </si>
  <si>
    <t>машины и оборудование</t>
  </si>
  <si>
    <t>реконструкция здания</t>
  </si>
  <si>
    <t>оборудование</t>
  </si>
  <si>
    <t>хозинвентарь</t>
  </si>
  <si>
    <t>реконсрукция д/сада</t>
  </si>
  <si>
    <t>строительство спортивной площадки</t>
  </si>
  <si>
    <t>транспорт</t>
  </si>
  <si>
    <t>жилые жома ИЖС</t>
  </si>
  <si>
    <t>кв.м</t>
  </si>
  <si>
    <t>квартиры для переселения из аварийного жилья</t>
  </si>
  <si>
    <t>реконтрукция котельной</t>
  </si>
  <si>
    <t>прочие (книги)</t>
  </si>
  <si>
    <t>автобус</t>
  </si>
  <si>
    <t>машины</t>
  </si>
  <si>
    <t>Раздел G Оптовая и розничная торговля; ремонт автотранспортных средств, мотоциклов, бытовых изделий и предметов личного пользования</t>
  </si>
  <si>
    <t>Раздел I Транспорт и связь</t>
  </si>
  <si>
    <t>Прочие виды деятельности по производству товаров, работ и услуг</t>
  </si>
  <si>
    <t>По крупным и средним предприятиям и организациям</t>
  </si>
  <si>
    <t>Показатели</t>
  </si>
  <si>
    <t>Единица измерения</t>
  </si>
  <si>
    <t>отчет</t>
  </si>
  <si>
    <t>оценка</t>
  </si>
  <si>
    <t>прогноз</t>
  </si>
  <si>
    <t>вариант 1</t>
  </si>
  <si>
    <t>вариант 2</t>
  </si>
  <si>
    <t>тыс.человек</t>
  </si>
  <si>
    <t>Численность постоянного населения на конец года</t>
  </si>
  <si>
    <t>тыс. человек</t>
  </si>
  <si>
    <t>человек</t>
  </si>
  <si>
    <t>единиц</t>
  </si>
  <si>
    <t>Оборот организаций по всем видам деятельности по полному кругу</t>
  </si>
  <si>
    <t>тыс.руб. в ценах соответствующих лет</t>
  </si>
  <si>
    <t xml:space="preserve"> единиц</t>
  </si>
  <si>
    <t>индекс-дефлятор к предыдущему году</t>
  </si>
  <si>
    <t>Число прибыльных предприятий и организаций</t>
  </si>
  <si>
    <t>Уровень безработицы (по методологии МОТ)</t>
  </si>
  <si>
    <t>%</t>
  </si>
  <si>
    <t>Численность незанятых граждан, зарегистрированных в гос.службе занятости, в расчете на одну заявленную вакансию</t>
  </si>
  <si>
    <t>Численность работников предприятий и организаций - всего</t>
  </si>
  <si>
    <t>Выплаты социального характера - всего</t>
  </si>
  <si>
    <t>Доходы - всего</t>
  </si>
  <si>
    <t>в % к предыдущему году</t>
  </si>
  <si>
    <t>Расходы и сбережения - всего</t>
  </si>
  <si>
    <t>IV. Промышленность</t>
  </si>
  <si>
    <t>XI. Внешнеэкономическая деятельность</t>
  </si>
  <si>
    <t>V. Сельское хозяйство</t>
  </si>
  <si>
    <t>VI. Малое предпринимательство</t>
  </si>
  <si>
    <t>VII. Инвестиции</t>
  </si>
  <si>
    <t>VIII. Основные фонды</t>
  </si>
  <si>
    <t>IX. Финансы</t>
  </si>
  <si>
    <t>XIV. Баланс труда</t>
  </si>
  <si>
    <t>XV. Труд</t>
  </si>
  <si>
    <t xml:space="preserve"> XV. Труд</t>
  </si>
  <si>
    <t>X. Строительство</t>
  </si>
  <si>
    <t>XII. Потребительский рынок</t>
  </si>
  <si>
    <t>ХII. Потребительский рынок</t>
  </si>
  <si>
    <t xml:space="preserve">      Средства на индивидуальное жилищное
      строительство</t>
  </si>
  <si>
    <t xml:space="preserve">      Прочее (малые предприятия без 
      микропредприятий, микропредприятия, 
      неформальная экономика (10-15% в среднем
      по области) и др.)</t>
  </si>
  <si>
    <t xml:space="preserve">тыс. рублей </t>
  </si>
  <si>
    <t xml:space="preserve"> тыс. рублей </t>
  </si>
  <si>
    <t>Численность занятых в бюджетной сфере</t>
  </si>
  <si>
    <t>Среднемесячная заработная плата в бюджетной сфере</t>
  </si>
  <si>
    <t>Превышение доходов над расходами (+) или расходов над доходами (-)</t>
  </si>
  <si>
    <t>Среднедушевые денежные доходы (в месяц)</t>
  </si>
  <si>
    <t>руб/чел.</t>
  </si>
  <si>
    <t>Оборот общественного питания</t>
  </si>
  <si>
    <t>Ввод в эксплуатацию жилых домов за счет всех источников финансирования</t>
  </si>
  <si>
    <t>тыс.кв.м общей площади</t>
  </si>
  <si>
    <t>Средняя обеспеченность населения  жильем (на конец года)</t>
  </si>
  <si>
    <t>кв.м на человека</t>
  </si>
  <si>
    <t xml:space="preserve">Стоимость предоставляемых населению  жилищно-коммунальных услуг, рассчитанная по экономически обоснованным тарифам </t>
  </si>
  <si>
    <t xml:space="preserve">Фактический уровень платежей населения  за  жилье и коммунальные услуги </t>
  </si>
  <si>
    <t>Досчет, в т.ч.</t>
  </si>
  <si>
    <t>Учащиеся в трудоспособном возрасте, обучающиеся с отрывом от работы</t>
  </si>
  <si>
    <t>Трудовая миграция (+/-)</t>
  </si>
  <si>
    <t xml:space="preserve">  тыс.долл. США</t>
  </si>
  <si>
    <t>Отгружено товаров собственного производства, выполненных работ и услуг собственными силами по видам экономической деятельности по полному кругу всего (С+D+E), в % к предыдущему году в сопоставимых ценах, %</t>
  </si>
  <si>
    <t>Отгружено товаров собственного производства, выполненных работ и услуг собственными силами по видам экономической деятельности по полному кругу (С+D+E),  в том числе по крупным и средним организациям, в % к предыдущему году в сопоставимых ценах, %</t>
  </si>
  <si>
    <t>Доля занятых в сфере малого предпринимательства по отношению к численности  занятых в экономике</t>
  </si>
  <si>
    <t>Продукция сельского хозяйства в хозяйствах всех категорий, в % к предыдущему году,  Продукция сельского хозяйства в хозяйствах всех категорий, в % к предыдущему году в сопоставимых ценах, %</t>
  </si>
  <si>
    <t>Продукция сельского хозяйства в хозяйствах всех категорий , в том числе продукция сельскохозяйственных организаций, в % к предыдущему году в сопоставимых ценах, %</t>
  </si>
  <si>
    <t>Продукция сельского хозяйства в хозяйствах всех категорий , в том числе продукция крестьянских (фермерских) хозяйств, в % к предыдущему году в сопоставимых ценах, %</t>
  </si>
  <si>
    <t>Продукция сельского хозяйства в хозяйствах всех категорий , в том числе продукция хозяйств  населения, в % к предыдущему году в сопоставимых ценах, %</t>
  </si>
  <si>
    <t>Оборот малых предприятий, в % к предыдущему году в сопоставимых ценах, %</t>
  </si>
  <si>
    <t>Отгружено товаров собственного производства, выполнено работ и услуг малыми предприятиями, в % к предыдущему году в сопоставимых ценах, %</t>
  </si>
  <si>
    <t>Объем инвестиций (в основной капитал) за счет всех источников финансирования - всего, в % к предыдущему году в сопоставимых ценах, %</t>
  </si>
  <si>
    <t>Объем инвестиций (в основной капитал) за счет всех источников финансирования, в том числе крупные и средние организации, в % к предыдущему году в сопоставимых ценах, %</t>
  </si>
  <si>
    <t>Оборот общественного питания, в % к предыдущему году в сопоставимых ценах, %</t>
  </si>
  <si>
    <t>Объем платных услуг населению, в % к предыдущему году в сопоставимых ценах,%</t>
  </si>
  <si>
    <t>Оборот розничной торговли, в % к предыдущему году в сопоставимых ценах, %</t>
  </si>
  <si>
    <t>в % к предыдущему году в сопоставимых ценах</t>
  </si>
  <si>
    <t>Объем платных услуг населению</t>
  </si>
  <si>
    <t>г. Слободской</t>
  </si>
  <si>
    <t>ЗАТО Первомайское</t>
  </si>
  <si>
    <t>Слободской район</t>
  </si>
  <si>
    <t>rias</t>
  </si>
  <si>
    <t>I. Административно-территориальное устройство</t>
  </si>
  <si>
    <t>II. Демографические показатели</t>
  </si>
  <si>
    <t>Количество организаций муниципальной формы собственности, всего</t>
  </si>
  <si>
    <t>III. Общеэкономические показатели</t>
  </si>
  <si>
    <t xml:space="preserve">         индекс-дефлятор </t>
  </si>
  <si>
    <t xml:space="preserve">         индекс-дефлятор</t>
  </si>
  <si>
    <t>Объем платных услуг населению (СУММА)</t>
  </si>
  <si>
    <t>Количество субъектов среднего предпринимательства  в районе (городе), всего (в соответсвии с Федеральным законом от 24 июля 2007 года № 209-ФЗ «О развитии малого и среднего предпринимательства в Российской Федерации» )</t>
  </si>
  <si>
    <t xml:space="preserve">Малыми предприятиями (с учетом микропредприятий) </t>
  </si>
  <si>
    <t>Индивидуальными предпринимателями</t>
  </si>
  <si>
    <t xml:space="preserve">Крестьянскими (фермерскими) хозяйствами </t>
  </si>
  <si>
    <t xml:space="preserve">Потребительскими кооперативами </t>
  </si>
  <si>
    <t>тыс. кв. м общей площади</t>
  </si>
  <si>
    <t>Общая площадь жилищного фонда</t>
  </si>
  <si>
    <t>Число проживающих в ветхом жилищном фонде</t>
  </si>
  <si>
    <t>Число проживающих в аварийном жилищном фонде</t>
  </si>
  <si>
    <t>г. Вятские Поляны</t>
  </si>
  <si>
    <t>в соответствующих единицах измерения (в натуральных показателях)</t>
  </si>
  <si>
    <t>Количество поселений, входящих в состав муниципального образования, на начало года</t>
  </si>
  <si>
    <t>г. Киров</t>
  </si>
  <si>
    <t>г. Кирово-Чепецк</t>
  </si>
  <si>
    <t>г. Котельнич</t>
  </si>
  <si>
    <t>Арбажский район</t>
  </si>
  <si>
    <t>Афанасьевский район</t>
  </si>
  <si>
    <t>Белохолуницкий район</t>
  </si>
  <si>
    <t>Богородский район</t>
  </si>
  <si>
    <t>Верхнекамский район</t>
  </si>
  <si>
    <t>Верхошижемский район</t>
  </si>
  <si>
    <t>Вятскополянский район</t>
  </si>
  <si>
    <t>Даровской район</t>
  </si>
  <si>
    <t>Зуевский район</t>
  </si>
  <si>
    <t>Кикнурский район</t>
  </si>
  <si>
    <t>Кильмезский район</t>
  </si>
  <si>
    <t>Кирово-Чепецкий район</t>
  </si>
  <si>
    <t>Котельничский район</t>
  </si>
  <si>
    <t>Куменский район</t>
  </si>
  <si>
    <t>Лебяжский район</t>
  </si>
  <si>
    <t>Лузский район</t>
  </si>
  <si>
    <t>Малмыжский район</t>
  </si>
  <si>
    <t>Мурашинский район</t>
  </si>
  <si>
    <t>Нагорский район</t>
  </si>
  <si>
    <t>Немский район</t>
  </si>
  <si>
    <t>Нолинский район</t>
  </si>
  <si>
    <t>Омутнинский район</t>
  </si>
  <si>
    <t>Опаринский район</t>
  </si>
  <si>
    <t>Оричевский район</t>
  </si>
  <si>
    <t>Орловский район</t>
  </si>
  <si>
    <t>Пижанский район</t>
  </si>
  <si>
    <t>Подосиновский район</t>
  </si>
  <si>
    <t>Санчурский район</t>
  </si>
  <si>
    <t>Свечинский район</t>
  </si>
  <si>
    <t>Советский район</t>
  </si>
  <si>
    <t>Сунский район</t>
  </si>
  <si>
    <t>Тужинский район</t>
  </si>
  <si>
    <t>Унинский район</t>
  </si>
  <si>
    <t>Уржумский район</t>
  </si>
  <si>
    <t>Фаленский район</t>
  </si>
  <si>
    <t>Шабалинский район</t>
  </si>
  <si>
    <t>Юрьянский район</t>
  </si>
  <si>
    <t>Яранский район</t>
  </si>
  <si>
    <t>Количество поселений по муниципальному району (городскому округу), в том числе городские, ед.</t>
  </si>
  <si>
    <t>Количество поселений по муниципальному району (городскому округу), в том числе сельские, ед.</t>
  </si>
  <si>
    <t>Справочно:</t>
  </si>
  <si>
    <t>Оборот крестьянских (фермерских) хозяйств</t>
  </si>
  <si>
    <t>Оборот потребительских кооперативов</t>
  </si>
  <si>
    <t>Инвестиции в основной капитал субъектов малого предпринимательства - всего</t>
  </si>
  <si>
    <t>рублей</t>
  </si>
  <si>
    <t>Количество организаций муниципальной формы собственности, ед.</t>
  </si>
  <si>
    <t>Количество организаций муниципальной формы собственности, в том числе социальной сферы, ед.</t>
  </si>
  <si>
    <t>Количество муниципальных унитарных предприятий, ед.</t>
  </si>
  <si>
    <t>Доходы бюджета муниципального образования (консолидированного), тыс.руб.</t>
  </si>
  <si>
    <t>Объем собственных доходов местного бюджета, тыс. руб</t>
  </si>
  <si>
    <t>Объем собственных доходов местного бюджета, в том числе безвозмездных поступлений, тыс.руб.</t>
  </si>
  <si>
    <t>Расходы бюджета муниципального образования (консолидированного), тыс.руб.</t>
  </si>
  <si>
    <t>Численность работников предприятий и организаций, в бюджетной сфере в организациях муниципальной формы собственности, тыс.человек</t>
  </si>
  <si>
    <t>Численность работников предприятий и организаций, в бюджетной сфере в органах местного самоуправления, тыс.человек</t>
  </si>
  <si>
    <t>Наличие жилищного фонда-всего, тыс. кв.м общ.пл</t>
  </si>
  <si>
    <t>тыс. руб. в ценах соответствующих лет</t>
  </si>
  <si>
    <t>транспортные услуги</t>
  </si>
  <si>
    <t>услуги связи</t>
  </si>
  <si>
    <t>жилищные услуги</t>
  </si>
  <si>
    <t>коммунальные услуги</t>
  </si>
  <si>
    <t>в том числе: бытовые услуги</t>
  </si>
  <si>
    <t xml:space="preserve">           средства внебюджетных фондов</t>
  </si>
  <si>
    <t>Объем платных услуг населению, бытовые услуги, тыс.руб</t>
  </si>
  <si>
    <t>Объем платных услуг населению, бытовые услуги, в % к предыдущему году в сопоставимых ценах, %</t>
  </si>
  <si>
    <t>Объем платных услуг населению, транспортные услуги, тыс.руб</t>
  </si>
  <si>
    <t>Объем платных услуг населению, транспортные услуги, в % к предыдущему году в сопоставимых ценах, %</t>
  </si>
  <si>
    <t>Объем платных услуг населению, услуги связи, тыс.руб</t>
  </si>
  <si>
    <t>Объем платных услуг населению, услуги связи, в % к предыдущему году в сопоставимых ценах, %</t>
  </si>
  <si>
    <t>Объем платных услуг населению, жилищные услуги, тыс.руб</t>
  </si>
  <si>
    <t>Объем платных услуг населению, жилищные услуги, в % к предыдущему году в сопоставимых ценах, %</t>
  </si>
  <si>
    <t>Объем платных услуг населению, коммунальные услуги, тыс.руб</t>
  </si>
  <si>
    <t>Объем платных услуг населению, коммунальные услуги, в % к предыдущему году в сопоставимых ценах, %</t>
  </si>
  <si>
    <t>Количество поселений, входящих в состав муниципального образования, на конец года</t>
  </si>
  <si>
    <t>Количество организаций, зарегистрированных на территории муниципального образования, полный круг, на конец года</t>
  </si>
  <si>
    <t>Отгружено товаров собственного производства, выполнено работ и услуг собственными силами по видам экономической деятельности С+D+E, по полному кругу организаций</t>
  </si>
  <si>
    <t>Индекс-дефлятор</t>
  </si>
  <si>
    <t>Расходы и сбережения, в том числе прочие расходы (прирост сбережений во вкладах и  ценных бумагах, расходы на приобретение недвижимости, валюты, изменение задолженности по ссудам и пр.)</t>
  </si>
  <si>
    <t>Число общеобразовательных учреждений, имеющих группы дошкольного образования</t>
  </si>
  <si>
    <t>в том числе:  
городские</t>
  </si>
  <si>
    <t>сельские</t>
  </si>
  <si>
    <t>в том числе: 
городского</t>
  </si>
  <si>
    <t>в том числе: крупных и средних организаций</t>
  </si>
  <si>
    <t xml:space="preserve">в том числе: социальной сферы </t>
  </si>
  <si>
    <t>в том числе: по крупным и средним организациям</t>
  </si>
  <si>
    <t>в том числе: по  крупным и средним организациям</t>
  </si>
  <si>
    <t>в том числе: в бюджетной сфере</t>
  </si>
  <si>
    <t>в организациях муниципальной формы собственности</t>
  </si>
  <si>
    <t>в органах местного самоуправления</t>
  </si>
  <si>
    <t>в том числе: 
за счет средств федерального бюджета</t>
  </si>
  <si>
    <t xml:space="preserve">за счет средств областного бюджета </t>
  </si>
  <si>
    <t>за счет средств местного бюджета</t>
  </si>
  <si>
    <t>в том числе: площадь ветхого и аварийного жилищного фонда</t>
  </si>
  <si>
    <t>млн.рублей</t>
  </si>
  <si>
    <t>DJ Металлургическое производство и производство готовых металлических изделий</t>
  </si>
  <si>
    <t>тыс.рублей</t>
  </si>
  <si>
    <t>Во избежание ошибок при своде не вносить изменений в структуру формы, не копировать содержание листа в другую книгу, данные заносить вручную!</t>
  </si>
  <si>
    <t>10. Строительство</t>
  </si>
  <si>
    <t>11. Внешнеэкономическая деятельность</t>
  </si>
  <si>
    <t>12. Потребительский рынок</t>
  </si>
  <si>
    <t>13. Денежные доходы и расходы населения</t>
  </si>
  <si>
    <t>14. Баланс труда</t>
  </si>
  <si>
    <t>15. Труд</t>
  </si>
  <si>
    <t>16. Жилищно-коммунальное хозяйство</t>
  </si>
  <si>
    <t>02. Демографические показатели</t>
  </si>
  <si>
    <t xml:space="preserve">Ф.И.О. исполнителя (полностью) ______________________                                                       </t>
  </si>
  <si>
    <t>01. Административно-территориальное устройство</t>
  </si>
  <si>
    <t>03. Общеэкономические показатели</t>
  </si>
  <si>
    <t>04. Промышленность</t>
  </si>
  <si>
    <t>05. Сельское хозяйство</t>
  </si>
  <si>
    <t>06. Малое предпринимательство</t>
  </si>
  <si>
    <t>07. Инвестиции</t>
  </si>
  <si>
    <t>08. Основные фонды</t>
  </si>
  <si>
    <t>09. Финансы</t>
  </si>
  <si>
    <t>в том числе по видам деятельности:</t>
  </si>
  <si>
    <t>Добыча полезных ископаемых</t>
  </si>
  <si>
    <t>Индекс производства</t>
  </si>
  <si>
    <t>Индекс дефлятор</t>
  </si>
  <si>
    <t>Текстильное и швейное производство</t>
  </si>
  <si>
    <t>Производство кожи, изделий из кожи и производство обуви</t>
  </si>
  <si>
    <t>Химическое производство</t>
  </si>
  <si>
    <t>Производство резиновых и пластмассовых изделий</t>
  </si>
  <si>
    <t>Производство электрооборудования, электронного и оптического оборудования</t>
  </si>
  <si>
    <t>Производство транспортных средств и оборудования</t>
  </si>
  <si>
    <t>Работников малых предприятий (с учетом микропредприятий)</t>
  </si>
  <si>
    <t>Лиц, занятых трудом по найму у индивидуальных предпринимателей</t>
  </si>
  <si>
    <t>Работников крестьянских (фермерских) хозяйств</t>
  </si>
  <si>
    <t>Работников потребительских кооперативов</t>
  </si>
  <si>
    <r>
      <t>Оборот малых предприятий (с учетом микропредприятий) - всего</t>
    </r>
    <r>
      <rPr>
        <i/>
        <sz val="9"/>
        <color indexed="8"/>
        <rFont val="Arial"/>
        <family val="2"/>
        <charset val="204"/>
      </rPr>
      <t xml:space="preserve"> </t>
    </r>
  </si>
  <si>
    <t>сельского</t>
  </si>
  <si>
    <t xml:space="preserve">     сельское хозяйство</t>
  </si>
  <si>
    <t xml:space="preserve">     обработка древесины и производство изделий
     из дерева</t>
  </si>
  <si>
    <t xml:space="preserve">     производство пищевых продуктов</t>
  </si>
  <si>
    <t xml:space="preserve">     текстильное и швейное производство</t>
  </si>
  <si>
    <t xml:space="preserve">     строительство</t>
  </si>
  <si>
    <t xml:space="preserve">     оптовая и розничная торговля</t>
  </si>
  <si>
    <t xml:space="preserve">     транспорт и связь</t>
  </si>
  <si>
    <t xml:space="preserve">     прочие </t>
  </si>
  <si>
    <t xml:space="preserve">     Подраздел CA: Добыча топливно-
    энергетических полезных ископаемых</t>
  </si>
  <si>
    <t xml:space="preserve">     Подраздел CB: Добыча полезных ископаемых,
     кроме топливно-энергетических</t>
  </si>
  <si>
    <t xml:space="preserve">     Подраздел DA: Производство пищевых 
    продуктов, включая напитки, и табака</t>
  </si>
  <si>
    <t xml:space="preserve">     Подраздел DB: Текстильное и швейное
     производство</t>
  </si>
  <si>
    <t xml:space="preserve">     Подраздел DC: Производство кожи, изделий из
     кожи и производство обуви</t>
  </si>
  <si>
    <t xml:space="preserve">     Подраздел DD: Обработка древесины и
     производство изделий из дерева</t>
  </si>
  <si>
    <t xml:space="preserve">     Подраздел DE: Целлюлозно-бумажное
     производство; издательская и
     полиграфическая деятельность</t>
  </si>
  <si>
    <t xml:space="preserve">     Подраздел DF: Производство кокса,
     нефтепродуктов</t>
  </si>
  <si>
    <t xml:space="preserve">     Подраздел DG: Химическое производство</t>
  </si>
  <si>
    <t xml:space="preserve">     Подраздел DH: Производство резиновых и 
     пластмассовых изделий</t>
  </si>
  <si>
    <t xml:space="preserve">     Подраздел DI: Производство прочих
    неметаллических минеральных продуктов</t>
  </si>
  <si>
    <t xml:space="preserve">     Подраздел DJ: Металлургическое
     производство и производство
     готовых металлических изделий</t>
  </si>
  <si>
    <t xml:space="preserve">     Подраздел DK: Производство машин и
     оборудования</t>
  </si>
  <si>
    <t xml:space="preserve">     Подраздел DL: Производство
     электрооборудования, электронного
     и оптического оборудования</t>
  </si>
  <si>
    <t xml:space="preserve">     Подраздел DM: Производство транспортных 
     средств и оборудования</t>
  </si>
  <si>
    <t xml:space="preserve">     Подраздел DN: Прочие производства</t>
  </si>
  <si>
    <t>XIII. Денежные доходы и расходы населения</t>
  </si>
  <si>
    <t xml:space="preserve">     обработка древесины и производство   
     изделий из дерева</t>
  </si>
  <si>
    <t>Прочие производства</t>
  </si>
  <si>
    <t>Производство и распределение электроэнергии, газа и воды</t>
  </si>
  <si>
    <t xml:space="preserve">Отгружено товаров собственного производства, выполненных работ и услуг собственными силами по видам экономической деятельности по полному кругу организаций всего (С+D+E) </t>
  </si>
  <si>
    <t>38.9 Производство машин и оборудования (без производства оружия и боеприпасов)</t>
  </si>
  <si>
    <t>38.9 Индекс производства</t>
  </si>
  <si>
    <t>38.9 Индекс дефлятор</t>
  </si>
  <si>
    <t>39.9 Производство прочих материалов и веществ, не включенных в другие группировки</t>
  </si>
  <si>
    <t>39.9 Индекс производства</t>
  </si>
  <si>
    <t>39.9 Индекс дефлятор</t>
  </si>
  <si>
    <t>Комментарии к показателям</t>
  </si>
  <si>
    <t xml:space="preserve">Отгружено товаров собственного производства, выполненных работ и услуг собственными силами по видам экономической деятельности  по крупным и средним организациям (С+D+E) </t>
  </si>
  <si>
    <t>Производство продукции в натуральном выражении по полному кругу предприятий</t>
  </si>
  <si>
    <t>Производство деловой древесины</t>
  </si>
  <si>
    <t>тыс. плот. куб. м</t>
  </si>
  <si>
    <t>Добыча нефти, включая газовый конденсат</t>
  </si>
  <si>
    <t>тыс. тонн</t>
  </si>
  <si>
    <t>Производство мяса, включая субпродукты 1 категории</t>
  </si>
  <si>
    <t>Производство цельномолочной продукции (в пересчете на молоко)</t>
  </si>
  <si>
    <t>Производство сахара-песка (сахар-рафинад)</t>
  </si>
  <si>
    <t>Производство масел растительных</t>
  </si>
  <si>
    <t>Производство товарной пищевой рыбной продукции, включая консервы рыбные</t>
  </si>
  <si>
    <t>Производство спирта этилового из пищевого сырья и технического</t>
  </si>
  <si>
    <t>тыс. дкл</t>
  </si>
  <si>
    <t>в т.ч. производство спирта этилового из пищевого сырья</t>
  </si>
  <si>
    <t>Производство водки и ликеро-водочных изделий</t>
  </si>
  <si>
    <t>Производство коньяков</t>
  </si>
  <si>
    <t>Производство вин виноградных</t>
  </si>
  <si>
    <t>Производство вин плодовых</t>
  </si>
  <si>
    <t>Производство вин шампанских и игристых</t>
  </si>
  <si>
    <t xml:space="preserve">Hапитки винные (виноградные и плодовые) с содержанием спирта более 20% объемных </t>
  </si>
  <si>
    <t>Hапитки винные (виноградные и плодовые) с содержанием спирта до 20% объемных включительно</t>
  </si>
  <si>
    <t>Напитки слабоалкогольные с содержанием этилового спирта не более 9%</t>
  </si>
  <si>
    <t>Производство пива</t>
  </si>
  <si>
    <t>Производство хлопчатобумажных готовых тканей</t>
  </si>
  <si>
    <t>тыс. кв. м</t>
  </si>
  <si>
    <t>Производство трикотажных изделий</t>
  </si>
  <si>
    <t>тыс. штук</t>
  </si>
  <si>
    <t>Производство обуви</t>
  </si>
  <si>
    <t>тыс. пар</t>
  </si>
  <si>
    <t>Производство пиломатериалов</t>
  </si>
  <si>
    <t>тыс. куб. м</t>
  </si>
  <si>
    <t>Производство бумаги</t>
  </si>
  <si>
    <t xml:space="preserve">Производство минеральных удобрений (в пересчете на 100% питательных веществ) </t>
  </si>
  <si>
    <t>Производство полиэтилена</t>
  </si>
  <si>
    <t>тонн</t>
  </si>
  <si>
    <t>Производство шин для грузовых автомобилей, автобусов и троллейбусов</t>
  </si>
  <si>
    <t>Производство шин для легковых автомобилей</t>
  </si>
  <si>
    <t>Производство цемента</t>
  </si>
  <si>
    <t>Фонд оплаты труда работников субъектов малого предпринимательства - всего</t>
  </si>
  <si>
    <t>в том числе по видам экономической деятельности (без субъектов малого предпринимательства и параметров неформальной деятельности):</t>
  </si>
  <si>
    <t>РАЗДЕЛ A: Сельское хозяйство, охота и лесное хозяйство</t>
  </si>
  <si>
    <t>тыс. рублей</t>
  </si>
  <si>
    <t xml:space="preserve">     Индекс физического объема</t>
  </si>
  <si>
    <t>% к предыдущему году в сопоставимых ценах</t>
  </si>
  <si>
    <t>РАЗДЕЛ B: Рыболовство, рыбоводство</t>
  </si>
  <si>
    <t>РАЗДЕЛ C: Добыча полезных ископаемых</t>
  </si>
  <si>
    <t>РАЗДЕЛ D: Обрабатывающие производства</t>
  </si>
  <si>
    <t>РАЗДЕЛ E: Производство и распределение электроэнергии, газа и воды</t>
  </si>
  <si>
    <t>РАЗДЕЛ F: Строительство</t>
  </si>
  <si>
    <t>Оборот по субъектам среднего предпринимательства, всего</t>
  </si>
  <si>
    <t>в том числе по объектам капитальных вложений:
наименование частного инвестора с указанием направления капитальных вложений (наиболее крупные капитальные вложения (инвестиционные проекты))</t>
  </si>
  <si>
    <t>в том числе по объектам капитальных вложений:</t>
  </si>
  <si>
    <t>Трудоспособное население в трудоспособном возрасте, не занятое трудовой деятельностью и учебой, в том числе:</t>
  </si>
  <si>
    <t>Фонд оплаты труда в бюджетной сфере</t>
  </si>
  <si>
    <t>РАЗДЕЛ G: Оптовая и розничная торговля; ремонт автотранспортных средств, мотоциклов, бытовых изделий и предметов личного пользования</t>
  </si>
  <si>
    <t>РАЗДЕЛ H: Гостиницы и рестораны</t>
  </si>
  <si>
    <t>РАЗДЕЛ I: Транспорт и связь</t>
  </si>
  <si>
    <t>РАЗДЕЛ J: Финансовая деятельность</t>
  </si>
  <si>
    <t>РАЗДЕЛ K: Операции с недвижимым имуществом, аренда и предоставление услуг</t>
  </si>
  <si>
    <t>РАЗДЕЛ L: Государственное управление и обеспечение военной безопасности; обязательное социальное обеспечение</t>
  </si>
  <si>
    <t>РАЗДЕЛ M: Образование</t>
  </si>
  <si>
    <t>РАЗДЕЛ N: Здравоохранение и предоставление социальных услуг</t>
  </si>
  <si>
    <t>РАЗДЕЛ O: Предоставление прочих коммунальных, социальных и персональных услуг</t>
  </si>
  <si>
    <t>РАЗДЕЛ Q: Деятельность экстерриториальных организаций</t>
  </si>
  <si>
    <t>Объем инвестиций в основной капитал по источникам финансирования без субъектов малого предпринимательства и параметров неформальной деятельности:</t>
  </si>
  <si>
    <t>Ввод в действие мощностей:</t>
  </si>
  <si>
    <t xml:space="preserve">           прибыль</t>
  </si>
  <si>
    <t xml:space="preserve">           амортизация</t>
  </si>
  <si>
    <t xml:space="preserve">           кредиты банков</t>
  </si>
  <si>
    <t xml:space="preserve">           заемные средства других организаций</t>
  </si>
  <si>
    <t xml:space="preserve">           прочие  </t>
  </si>
  <si>
    <t xml:space="preserve">                        из федерального бюджета</t>
  </si>
  <si>
    <t xml:space="preserve">                        из бюджетов субъектов федерации</t>
  </si>
  <si>
    <t xml:space="preserve">                        из местного бюджета</t>
  </si>
  <si>
    <t xml:space="preserve">           производственного назначения:</t>
  </si>
  <si>
    <t xml:space="preserve">           непроизводственного назначения</t>
  </si>
  <si>
    <r>
      <t xml:space="preserve">           </t>
    </r>
    <r>
      <rPr>
        <i/>
        <u/>
        <sz val="7"/>
        <rFont val="Arial"/>
        <family val="2"/>
        <charset val="204"/>
      </rPr>
      <t>указать перечень введенных мощностей</t>
    </r>
  </si>
  <si>
    <t>трудоспособное население в трудоспособном возрасте</t>
  </si>
  <si>
    <t>Численность трудовых ресурсов, всего</t>
  </si>
  <si>
    <t>Численность занятых в экономике (среднегодовая, включая лиц, занятых в личном подсобном хозяйстве) - всего</t>
  </si>
  <si>
    <t xml:space="preserve">Сельское хозяйство и предоставление услуг в этой области  </t>
  </si>
</sst>
</file>

<file path=xl/styles.xml><?xml version="1.0" encoding="utf-8"?>
<styleSheet xmlns="http://schemas.openxmlformats.org/spreadsheetml/2006/main">
  <numFmts count="7">
    <numFmt numFmtId="164" formatCode="#,##0.0"/>
    <numFmt numFmtId="165" formatCode="#,##0.000"/>
    <numFmt numFmtId="166" formatCode="0.0000"/>
    <numFmt numFmtId="167" formatCode="#,##0.00000"/>
    <numFmt numFmtId="168" formatCode="#,##0.0;\-#,##0.0"/>
    <numFmt numFmtId="169" formatCode="#,##0.000;\-#,##0.000"/>
    <numFmt numFmtId="170" formatCode="###0.0;\-###0.0"/>
  </numFmts>
  <fonts count="26">
    <font>
      <sz val="10"/>
      <name val="Arial Cyr"/>
      <charset val="204"/>
    </font>
    <font>
      <sz val="8"/>
      <name val="Arial"/>
      <family val="2"/>
      <charset val="204"/>
    </font>
    <font>
      <b/>
      <sz val="7"/>
      <name val="Arial"/>
      <family val="2"/>
      <charset val="204"/>
    </font>
    <font>
      <sz val="7"/>
      <name val="Arial"/>
      <family val="2"/>
      <charset val="204"/>
    </font>
    <font>
      <b/>
      <sz val="10"/>
      <name val="Arial"/>
      <family val="2"/>
      <charset val="204"/>
    </font>
    <font>
      <b/>
      <sz val="8"/>
      <name val="Arial"/>
      <family val="2"/>
      <charset val="204"/>
    </font>
    <font>
      <i/>
      <sz val="7"/>
      <name val="Arial"/>
      <family val="2"/>
      <charset val="204"/>
    </font>
    <font>
      <i/>
      <sz val="8"/>
      <name val="Arial"/>
      <family val="2"/>
      <charset val="204"/>
    </font>
    <font>
      <sz val="8"/>
      <name val="Arial Cyr"/>
      <charset val="204"/>
    </font>
    <font>
      <sz val="7"/>
      <name val="Arial Cyr"/>
      <charset val="204"/>
    </font>
    <font>
      <sz val="11"/>
      <color indexed="8"/>
      <name val="Times New Roman"/>
      <family val="1"/>
      <charset val="204"/>
    </font>
    <font>
      <b/>
      <sz val="7"/>
      <name val="Arial Cyr"/>
      <charset val="204"/>
    </font>
    <font>
      <b/>
      <i/>
      <sz val="7"/>
      <name val="Arial"/>
      <family val="2"/>
      <charset val="204"/>
    </font>
    <font>
      <i/>
      <u/>
      <sz val="7"/>
      <name val="Arial"/>
      <family val="2"/>
      <charset val="204"/>
    </font>
    <font>
      <b/>
      <i/>
      <sz val="8"/>
      <name val="Arial"/>
      <family val="2"/>
      <charset val="204"/>
    </font>
    <font>
      <i/>
      <sz val="9"/>
      <color indexed="8"/>
      <name val="Arial"/>
      <family val="2"/>
      <charset val="204"/>
    </font>
    <font>
      <sz val="10"/>
      <name val="Arial"/>
      <family val="2"/>
      <charset val="204"/>
    </font>
    <font>
      <sz val="10"/>
      <color indexed="10"/>
      <name val="Arial Cyr"/>
      <charset val="204"/>
    </font>
    <font>
      <b/>
      <sz val="7"/>
      <color indexed="9"/>
      <name val="Arial"/>
      <family val="2"/>
      <charset val="204"/>
    </font>
    <font>
      <b/>
      <sz val="7"/>
      <color indexed="9"/>
      <name val="Arial Cyr"/>
      <charset val="204"/>
    </font>
    <font>
      <b/>
      <sz val="8"/>
      <color indexed="9"/>
      <name val="Arial"/>
      <family val="2"/>
      <charset val="204"/>
    </font>
    <font>
      <b/>
      <sz val="7"/>
      <color indexed="10"/>
      <name val="Arial"/>
      <family val="2"/>
      <charset val="204"/>
    </font>
    <font>
      <b/>
      <sz val="8"/>
      <name val="Arial"/>
      <charset val="204"/>
    </font>
    <font>
      <sz val="8"/>
      <name val="Arial"/>
      <charset val="204"/>
    </font>
    <font>
      <i/>
      <sz val="8"/>
      <name val="Arial"/>
      <charset val="204"/>
    </font>
    <font>
      <b/>
      <i/>
      <sz val="8"/>
      <name val="Arial"/>
      <charset val="204"/>
    </font>
  </fonts>
  <fills count="14">
    <fill>
      <patternFill patternType="none"/>
    </fill>
    <fill>
      <patternFill patternType="gray125"/>
    </fill>
    <fill>
      <patternFill patternType="solid">
        <fgColor indexed="9"/>
      </patternFill>
    </fill>
    <fill>
      <patternFill patternType="solid">
        <fgColor indexed="22"/>
      </patternFill>
    </fill>
    <fill>
      <patternFill patternType="solid">
        <fgColor indexed="43"/>
      </patternFill>
    </fill>
    <fill>
      <patternFill patternType="solid">
        <fgColor indexed="42"/>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5"/>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medium">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style="hair">
        <color indexed="64"/>
      </top>
      <bottom style="thin">
        <color indexed="64"/>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hair">
        <color indexed="8"/>
      </left>
      <right/>
      <top style="hair">
        <color indexed="8"/>
      </top>
      <bottom style="medium">
        <color indexed="8"/>
      </bottom>
      <diagonal/>
    </border>
    <border>
      <left style="thin">
        <color indexed="8"/>
      </left>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hair">
        <color indexed="8"/>
      </left>
      <right style="thin">
        <color indexed="8"/>
      </right>
      <top style="medium">
        <color indexed="8"/>
      </top>
      <bottom style="hair">
        <color indexed="8"/>
      </bottom>
      <diagonal/>
    </border>
    <border>
      <left style="hair">
        <color indexed="8"/>
      </left>
      <right/>
      <top style="medium">
        <color indexed="8"/>
      </top>
      <bottom style="hair">
        <color indexed="8"/>
      </bottom>
      <diagonal/>
    </border>
    <border>
      <left style="thin">
        <color indexed="8"/>
      </left>
      <right/>
      <top style="medium">
        <color indexed="8"/>
      </top>
      <bottom/>
      <diagonal/>
    </border>
    <border>
      <left style="thin">
        <color indexed="8"/>
      </left>
      <right style="thin">
        <color indexed="8"/>
      </right>
      <top style="medium">
        <color indexed="8"/>
      </top>
      <bottom/>
      <diagonal/>
    </border>
    <border>
      <left/>
      <right style="hair">
        <color indexed="8"/>
      </right>
      <top style="medium">
        <color indexed="8"/>
      </top>
      <bottom/>
      <diagonal/>
    </border>
    <border>
      <left style="hair">
        <color indexed="8"/>
      </left>
      <right/>
      <top style="medium">
        <color indexed="8"/>
      </top>
      <bottom/>
      <diagonal/>
    </border>
    <border>
      <left style="thin">
        <color indexed="8"/>
      </left>
      <right style="hair">
        <color indexed="8"/>
      </right>
      <top style="medium">
        <color indexed="8"/>
      </top>
      <bottom/>
      <diagonal/>
    </border>
    <border>
      <left/>
      <right style="hair">
        <color indexed="8"/>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hair">
        <color indexed="8"/>
      </left>
      <right style="double">
        <color indexed="8"/>
      </right>
      <top style="hair">
        <color indexed="8"/>
      </top>
      <bottom style="hair">
        <color indexed="8"/>
      </bottom>
      <diagonal/>
    </border>
    <border>
      <left style="hair">
        <color indexed="8"/>
      </left>
      <right style="double">
        <color indexed="8"/>
      </right>
      <top style="hair">
        <color indexed="8"/>
      </top>
      <bottom style="thin">
        <color indexed="8"/>
      </bottom>
      <diagonal/>
    </border>
    <border>
      <left style="hair">
        <color indexed="8"/>
      </left>
      <right style="double">
        <color indexed="8"/>
      </right>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double">
        <color indexed="8"/>
      </right>
      <top style="hair">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style="double">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8"/>
      </left>
      <right style="hair">
        <color indexed="8"/>
      </right>
      <top style="medium">
        <color indexed="8"/>
      </top>
      <bottom style="thin">
        <color indexed="8"/>
      </bottom>
      <diagonal/>
    </border>
    <border>
      <left style="hair">
        <color indexed="8"/>
      </left>
      <right/>
      <top style="medium">
        <color indexed="8"/>
      </top>
      <bottom style="thin">
        <color indexed="8"/>
      </bottom>
      <diagonal/>
    </border>
    <border>
      <left style="thin">
        <color indexed="8"/>
      </left>
      <right style="hair">
        <color indexed="8"/>
      </right>
      <top style="medium">
        <color indexed="8"/>
      </top>
      <bottom style="thin">
        <color indexed="8"/>
      </bottom>
      <diagonal/>
    </border>
    <border>
      <left style="hair">
        <color indexed="8"/>
      </left>
      <right style="double">
        <color indexed="8"/>
      </right>
      <top style="medium">
        <color indexed="8"/>
      </top>
      <bottom style="thin">
        <color indexed="8"/>
      </bottom>
      <diagonal/>
    </border>
    <border>
      <left style="hair">
        <color indexed="8"/>
      </left>
      <right style="hair">
        <color indexed="8"/>
      </right>
      <top/>
      <bottom style="medium">
        <color indexed="8"/>
      </bottom>
      <diagonal/>
    </border>
    <border>
      <left style="hair">
        <color indexed="8"/>
      </left>
      <right/>
      <top/>
      <bottom style="medium">
        <color indexed="8"/>
      </bottom>
      <diagonal/>
    </border>
    <border>
      <left style="thin">
        <color indexed="8"/>
      </left>
      <right style="hair">
        <color indexed="8"/>
      </right>
      <top/>
      <bottom style="medium">
        <color indexed="8"/>
      </bottom>
      <diagonal/>
    </border>
    <border>
      <left style="hair">
        <color indexed="8"/>
      </left>
      <right style="double">
        <color indexed="8"/>
      </right>
      <top/>
      <bottom style="medium">
        <color indexed="8"/>
      </bottom>
      <diagonal/>
    </border>
    <border>
      <left/>
      <right/>
      <top style="hair">
        <color indexed="8"/>
      </top>
      <bottom style="hair">
        <color indexed="8"/>
      </bottom>
      <diagonal/>
    </border>
    <border>
      <left/>
      <right/>
      <top style="hair">
        <color indexed="8"/>
      </top>
      <bottom style="thin">
        <color indexed="8"/>
      </bottom>
      <diagonal/>
    </border>
    <border>
      <left style="hair">
        <color indexed="8"/>
      </left>
      <right/>
      <top/>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right style="hair">
        <color indexed="8"/>
      </right>
      <top/>
      <bottom/>
      <diagonal/>
    </border>
    <border>
      <left style="hair">
        <color indexed="8"/>
      </left>
      <right style="thin">
        <color indexed="8"/>
      </right>
      <top style="medium">
        <color indexed="8"/>
      </top>
      <bottom style="thin">
        <color indexed="8"/>
      </bottom>
      <diagonal/>
    </border>
    <border>
      <left/>
      <right style="hair">
        <color indexed="8"/>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bottom style="thin">
        <color indexed="8"/>
      </bottom>
      <diagonal/>
    </border>
    <border>
      <left/>
      <right/>
      <top/>
      <bottom style="hair">
        <color indexed="8"/>
      </bottom>
      <diagonal/>
    </border>
    <border>
      <left/>
      <right/>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11">
    <xf numFmtId="0" fontId="0" fillId="0" borderId="0" xfId="0"/>
    <xf numFmtId="0" fontId="1" fillId="0" borderId="1" xfId="0" applyFont="1" applyFill="1" applyBorder="1" applyAlignment="1" applyProtection="1">
      <alignment horizontal="centerContinuous" vertical="center" wrapText="1"/>
    </xf>
    <xf numFmtId="0" fontId="1" fillId="0" borderId="1" xfId="0" applyFont="1" applyFill="1" applyBorder="1" applyAlignment="1" applyProtection="1">
      <alignment horizontal="centerContinuous" vertical="center"/>
    </xf>
    <xf numFmtId="0" fontId="1" fillId="0" borderId="0" xfId="0" applyFont="1" applyFill="1" applyProtection="1"/>
    <xf numFmtId="0" fontId="1" fillId="0" borderId="0" xfId="0" applyFont="1" applyFill="1" applyBorder="1" applyProtection="1"/>
    <xf numFmtId="0" fontId="1" fillId="0" borderId="0" xfId="0" applyFont="1" applyFill="1" applyAlignment="1" applyProtection="1">
      <alignment horizontal="left" vertical="center"/>
    </xf>
    <xf numFmtId="0" fontId="3" fillId="0" borderId="0" xfId="0" applyFont="1" applyFill="1" applyProtection="1"/>
    <xf numFmtId="49" fontId="4" fillId="0" borderId="0" xfId="0" applyNumberFormat="1"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xf>
    <xf numFmtId="2" fontId="3" fillId="0" borderId="0" xfId="0" applyNumberFormat="1"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xf>
    <xf numFmtId="0" fontId="7" fillId="0" borderId="0" xfId="0" applyFont="1" applyFill="1" applyBorder="1" applyProtection="1"/>
    <xf numFmtId="2" fontId="1" fillId="0" borderId="0" xfId="0" applyNumberFormat="1" applyFont="1" applyFill="1" applyBorder="1" applyAlignment="1" applyProtection="1">
      <alignment horizontal="left" vertical="center"/>
    </xf>
    <xf numFmtId="2" fontId="3" fillId="0" borderId="0" xfId="0" applyNumberFormat="1" applyFont="1" applyFill="1" applyBorder="1" applyAlignment="1" applyProtection="1">
      <alignment horizontal="right" vertical="center"/>
    </xf>
    <xf numFmtId="164" fontId="1" fillId="0" borderId="0" xfId="0" applyNumberFormat="1" applyFont="1" applyFill="1" applyBorder="1" applyAlignment="1" applyProtection="1">
      <alignment horizontal="right" vertical="center"/>
    </xf>
    <xf numFmtId="4"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left" vertical="center"/>
    </xf>
    <xf numFmtId="0" fontId="3" fillId="0" borderId="0" xfId="0" applyFont="1" applyFill="1" applyBorder="1" applyProtection="1"/>
    <xf numFmtId="0" fontId="1" fillId="0" borderId="0" xfId="0" applyFont="1" applyFill="1" applyAlignment="1" applyProtection="1">
      <alignment horizontal="left"/>
    </xf>
    <xf numFmtId="0" fontId="5" fillId="0" borderId="0" xfId="0" applyFont="1" applyFill="1" applyAlignment="1" applyProtection="1">
      <alignment horizontal="left" vertical="center"/>
    </xf>
    <xf numFmtId="49" fontId="4" fillId="0" borderId="0" xfId="0" applyNumberFormat="1" applyFont="1" applyFill="1" applyAlignment="1" applyProtection="1">
      <alignment horizontal="center" vertical="center"/>
    </xf>
    <xf numFmtId="0" fontId="10" fillId="0" borderId="0" xfId="0" applyFont="1"/>
    <xf numFmtId="49" fontId="4" fillId="0" borderId="0" xfId="0" applyNumberFormat="1" applyFont="1" applyFill="1" applyAlignment="1" applyProtection="1">
      <alignment horizontal="left" vertical="center"/>
    </xf>
    <xf numFmtId="0" fontId="0" fillId="6" borderId="0" xfId="0" applyFill="1"/>
    <xf numFmtId="0" fontId="0" fillId="7" borderId="0" xfId="0" applyFill="1"/>
    <xf numFmtId="0" fontId="0" fillId="8" borderId="0" xfId="0" applyFill="1"/>
    <xf numFmtId="0" fontId="1" fillId="0" borderId="1" xfId="0" applyFont="1" applyBorder="1" applyAlignment="1" applyProtection="1">
      <alignment horizontal="centerContinuous" vertical="center" wrapText="1"/>
    </xf>
    <xf numFmtId="0" fontId="0" fillId="9" borderId="0" xfId="0" applyFill="1"/>
    <xf numFmtId="0" fontId="2" fillId="0" borderId="2"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164" fontId="1" fillId="7" borderId="3" xfId="0" applyNumberFormat="1" applyFont="1" applyFill="1" applyBorder="1" applyAlignment="1" applyProtection="1">
      <alignment horizontal="right" vertical="center"/>
      <protection locked="0"/>
    </xf>
    <xf numFmtId="0" fontId="1" fillId="7" borderId="4" xfId="0" applyFont="1" applyFill="1" applyBorder="1" applyAlignment="1" applyProtection="1">
      <alignment horizontal="center" vertical="center"/>
      <protection locked="0"/>
    </xf>
    <xf numFmtId="164" fontId="5" fillId="7" borderId="2" xfId="0" applyNumberFormat="1" applyFont="1" applyFill="1" applyBorder="1" applyAlignment="1" applyProtection="1">
      <alignment vertical="center"/>
      <protection locked="0"/>
    </xf>
    <xf numFmtId="164" fontId="5" fillId="10" borderId="3" xfId="0" applyNumberFormat="1" applyFont="1" applyFill="1" applyBorder="1" applyAlignment="1" applyProtection="1">
      <alignment vertical="center"/>
    </xf>
    <xf numFmtId="164" fontId="5" fillId="10" borderId="5" xfId="0" applyNumberFormat="1" applyFont="1" applyFill="1" applyBorder="1" applyAlignment="1" applyProtection="1">
      <alignment vertical="center"/>
    </xf>
    <xf numFmtId="164" fontId="5" fillId="10" borderId="4" xfId="0" applyNumberFormat="1" applyFont="1" applyFill="1" applyBorder="1" applyAlignment="1" applyProtection="1">
      <alignment vertical="center"/>
    </xf>
    <xf numFmtId="164" fontId="5" fillId="7" borderId="6" xfId="0" applyNumberFormat="1" applyFont="1" applyFill="1" applyBorder="1" applyAlignment="1" applyProtection="1">
      <alignment vertical="center"/>
      <protection locked="0"/>
    </xf>
    <xf numFmtId="164" fontId="5" fillId="10" borderId="7" xfId="0" applyNumberFormat="1" applyFont="1" applyFill="1" applyBorder="1" applyAlignment="1" applyProtection="1">
      <alignment vertical="center"/>
    </xf>
    <xf numFmtId="164" fontId="5" fillId="10" borderId="8" xfId="0" applyNumberFormat="1" applyFont="1" applyFill="1" applyBorder="1" applyAlignment="1" applyProtection="1">
      <alignment vertical="center"/>
    </xf>
    <xf numFmtId="164" fontId="5" fillId="10" borderId="9" xfId="0" applyNumberFormat="1" applyFont="1" applyFill="1" applyBorder="1" applyAlignment="1" applyProtection="1">
      <alignment vertical="center"/>
    </xf>
    <xf numFmtId="164" fontId="5" fillId="0" borderId="10" xfId="0" applyNumberFormat="1" applyFont="1" applyFill="1" applyBorder="1" applyAlignment="1" applyProtection="1">
      <alignment vertical="center"/>
    </xf>
    <xf numFmtId="164" fontId="5" fillId="0" borderId="11" xfId="0" applyNumberFormat="1" applyFont="1" applyFill="1" applyBorder="1" applyAlignment="1" applyProtection="1">
      <alignment vertical="center"/>
    </xf>
    <xf numFmtId="164" fontId="5" fillId="0" borderId="12" xfId="0" applyNumberFormat="1" applyFont="1" applyFill="1" applyBorder="1" applyAlignment="1" applyProtection="1">
      <alignment vertical="center"/>
    </xf>
    <xf numFmtId="164" fontId="5" fillId="0" borderId="13" xfId="0" applyNumberFormat="1" applyFont="1" applyFill="1" applyBorder="1" applyAlignment="1" applyProtection="1">
      <alignment vertical="center"/>
    </xf>
    <xf numFmtId="164" fontId="5" fillId="0" borderId="14" xfId="0" applyNumberFormat="1" applyFont="1" applyFill="1" applyBorder="1" applyAlignment="1" applyProtection="1">
      <alignment vertical="center"/>
    </xf>
    <xf numFmtId="164" fontId="1" fillId="7" borderId="2" xfId="0" applyNumberFormat="1" applyFont="1" applyFill="1" applyBorder="1" applyAlignment="1" applyProtection="1">
      <alignment vertical="center"/>
      <protection locked="0"/>
    </xf>
    <xf numFmtId="164" fontId="1" fillId="0" borderId="3" xfId="0" applyNumberFormat="1" applyFont="1" applyFill="1" applyBorder="1" applyAlignment="1" applyProtection="1">
      <alignment vertical="center"/>
    </xf>
    <xf numFmtId="164" fontId="1" fillId="0" borderId="5" xfId="0" applyNumberFormat="1" applyFont="1" applyFill="1" applyBorder="1" applyAlignment="1" applyProtection="1">
      <alignment vertical="center"/>
    </xf>
    <xf numFmtId="164" fontId="1" fillId="0" borderId="4" xfId="0" applyNumberFormat="1" applyFont="1" applyFill="1" applyBorder="1" applyAlignment="1" applyProtection="1">
      <alignment vertical="center"/>
    </xf>
    <xf numFmtId="164" fontId="1" fillId="7" borderId="6" xfId="0" applyNumberFormat="1" applyFont="1" applyFill="1" applyBorder="1" applyAlignment="1" applyProtection="1">
      <alignment vertical="center"/>
      <protection locked="0"/>
    </xf>
    <xf numFmtId="164" fontId="1" fillId="0" borderId="7" xfId="0" applyNumberFormat="1" applyFont="1" applyFill="1" applyBorder="1" applyAlignment="1" applyProtection="1">
      <alignment vertical="center"/>
    </xf>
    <xf numFmtId="164" fontId="1" fillId="0" borderId="8" xfId="0" applyNumberFormat="1" applyFont="1" applyFill="1" applyBorder="1" applyAlignment="1" applyProtection="1">
      <alignment vertical="center"/>
    </xf>
    <xf numFmtId="164" fontId="1" fillId="0" borderId="9" xfId="0" applyNumberFormat="1" applyFont="1" applyFill="1" applyBorder="1" applyAlignment="1" applyProtection="1">
      <alignment vertical="center"/>
    </xf>
    <xf numFmtId="164" fontId="5" fillId="7" borderId="10" xfId="0" applyNumberFormat="1" applyFont="1" applyFill="1" applyBorder="1" applyAlignment="1" applyProtection="1">
      <alignment vertical="center"/>
      <protection locked="0"/>
    </xf>
    <xf numFmtId="164" fontId="5" fillId="7" borderId="11" xfId="0" applyNumberFormat="1" applyFont="1" applyFill="1" applyBorder="1" applyAlignment="1" applyProtection="1">
      <alignment vertical="center"/>
      <protection locked="0"/>
    </xf>
    <xf numFmtId="164" fontId="5" fillId="7" borderId="12" xfId="0" applyNumberFormat="1" applyFont="1" applyFill="1" applyBorder="1" applyAlignment="1" applyProtection="1">
      <alignment vertical="center"/>
      <protection locked="0"/>
    </xf>
    <xf numFmtId="164" fontId="5" fillId="7" borderId="13" xfId="0" applyNumberFormat="1" applyFont="1" applyFill="1" applyBorder="1" applyAlignment="1" applyProtection="1">
      <alignment vertical="center"/>
      <protection locked="0"/>
    </xf>
    <xf numFmtId="164" fontId="5" fillId="7" borderId="14" xfId="0" applyNumberFormat="1" applyFont="1" applyFill="1" applyBorder="1" applyAlignment="1" applyProtection="1">
      <alignment vertical="center"/>
      <protection locked="0"/>
    </xf>
    <xf numFmtId="164" fontId="1" fillId="7" borderId="7" xfId="0" applyNumberFormat="1" applyFont="1" applyFill="1" applyBorder="1" applyAlignment="1" applyProtection="1">
      <alignment vertical="center"/>
      <protection locked="0"/>
    </xf>
    <xf numFmtId="164" fontId="1" fillId="7" borderId="8" xfId="0" applyNumberFormat="1" applyFont="1" applyFill="1" applyBorder="1" applyAlignment="1" applyProtection="1">
      <alignment vertical="center"/>
      <protection locked="0"/>
    </xf>
    <xf numFmtId="164" fontId="1" fillId="7" borderId="9" xfId="0" applyNumberFormat="1" applyFont="1" applyFill="1" applyBorder="1" applyAlignment="1" applyProtection="1">
      <alignment vertical="center"/>
      <protection locked="0"/>
    </xf>
    <xf numFmtId="164" fontId="5" fillId="10" borderId="15" xfId="0" applyNumberFormat="1" applyFont="1" applyFill="1" applyBorder="1" applyAlignment="1" applyProtection="1">
      <alignment vertical="center"/>
    </xf>
    <xf numFmtId="164" fontId="5" fillId="10" borderId="16" xfId="0" applyNumberFormat="1" applyFont="1" applyFill="1" applyBorder="1" applyAlignment="1" applyProtection="1">
      <alignment vertical="center"/>
    </xf>
    <xf numFmtId="164" fontId="5" fillId="10" borderId="17" xfId="0" applyNumberFormat="1" applyFont="1" applyFill="1" applyBorder="1" applyAlignment="1" applyProtection="1">
      <alignment vertical="center"/>
    </xf>
    <xf numFmtId="164" fontId="5" fillId="7" borderId="4" xfId="0" applyNumberFormat="1" applyFont="1" applyFill="1" applyBorder="1" applyAlignment="1" applyProtection="1">
      <alignment vertical="center"/>
      <protection locked="0"/>
    </xf>
    <xf numFmtId="164" fontId="5" fillId="7" borderId="9" xfId="0" applyNumberFormat="1" applyFont="1" applyFill="1" applyBorder="1" applyAlignment="1" applyProtection="1">
      <alignment vertical="center"/>
      <protection locked="0"/>
    </xf>
    <xf numFmtId="164" fontId="5" fillId="0" borderId="4" xfId="0" applyNumberFormat="1" applyFont="1" applyFill="1" applyBorder="1" applyAlignment="1" applyProtection="1">
      <alignment vertical="center"/>
    </xf>
    <xf numFmtId="164" fontId="5" fillId="0" borderId="3" xfId="0" applyNumberFormat="1" applyFont="1" applyFill="1" applyBorder="1" applyAlignment="1" applyProtection="1">
      <alignment vertical="center"/>
    </xf>
    <xf numFmtId="164" fontId="5" fillId="0" borderId="5" xfId="0" applyNumberFormat="1" applyFont="1" applyFill="1" applyBorder="1" applyAlignment="1" applyProtection="1">
      <alignment vertical="center"/>
    </xf>
    <xf numFmtId="164" fontId="1" fillId="7" borderId="4" xfId="0" applyNumberFormat="1" applyFont="1" applyFill="1" applyBorder="1" applyAlignment="1" applyProtection="1">
      <alignment vertical="center"/>
      <protection locked="0"/>
    </xf>
    <xf numFmtId="164" fontId="1" fillId="7" borderId="3" xfId="0" applyNumberFormat="1" applyFont="1" applyFill="1" applyBorder="1" applyAlignment="1" applyProtection="1">
      <alignment vertical="center"/>
      <protection locked="0"/>
    </xf>
    <xf numFmtId="164" fontId="1" fillId="7" borderId="5" xfId="0" applyNumberFormat="1" applyFont="1" applyFill="1" applyBorder="1" applyAlignment="1" applyProtection="1">
      <alignment vertical="center"/>
      <protection locked="0"/>
    </xf>
    <xf numFmtId="164" fontId="1" fillId="7" borderId="18" xfId="0" applyNumberFormat="1" applyFont="1" applyFill="1" applyBorder="1" applyAlignment="1" applyProtection="1">
      <alignment vertical="center"/>
      <protection locked="0"/>
    </xf>
    <xf numFmtId="164" fontId="1" fillId="0" borderId="18" xfId="0" applyNumberFormat="1" applyFont="1" applyFill="1" applyBorder="1" applyAlignment="1" applyProtection="1">
      <alignment vertical="center"/>
    </xf>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165" fontId="14" fillId="10" borderId="19" xfId="0" applyNumberFormat="1" applyFont="1" applyFill="1" applyBorder="1" applyAlignment="1" applyProtection="1">
      <alignment vertical="center" wrapText="1"/>
    </xf>
    <xf numFmtId="165" fontId="14" fillId="10" borderId="20" xfId="0" applyNumberFormat="1" applyFont="1" applyFill="1" applyBorder="1" applyAlignment="1" applyProtection="1">
      <alignment vertical="center" wrapText="1"/>
    </xf>
    <xf numFmtId="165" fontId="14" fillId="10" borderId="21" xfId="0" applyNumberFormat="1" applyFont="1" applyFill="1" applyBorder="1" applyAlignment="1" applyProtection="1">
      <alignment vertical="center" wrapText="1"/>
    </xf>
    <xf numFmtId="3" fontId="14" fillId="10" borderId="22" xfId="0" applyNumberFormat="1" applyFont="1" applyFill="1" applyBorder="1" applyAlignment="1" applyProtection="1">
      <alignment vertical="center" wrapText="1"/>
    </xf>
    <xf numFmtId="3" fontId="14" fillId="10" borderId="23" xfId="0" applyNumberFormat="1" applyFont="1" applyFill="1" applyBorder="1" applyAlignment="1" applyProtection="1">
      <alignment vertical="center" wrapText="1"/>
    </xf>
    <xf numFmtId="3" fontId="14" fillId="10" borderId="24" xfId="0" applyNumberFormat="1" applyFont="1" applyFill="1" applyBorder="1" applyAlignment="1" applyProtection="1">
      <alignment vertical="center" wrapText="1"/>
    </xf>
    <xf numFmtId="164" fontId="7" fillId="10" borderId="11" xfId="0" applyNumberFormat="1" applyFont="1" applyFill="1" applyBorder="1" applyAlignment="1" applyProtection="1">
      <alignment vertical="center" wrapText="1"/>
    </xf>
    <xf numFmtId="164" fontId="7" fillId="10" borderId="12" xfId="0" applyNumberFormat="1" applyFont="1" applyFill="1" applyBorder="1" applyAlignment="1" applyProtection="1">
      <alignment vertical="center" wrapText="1"/>
    </xf>
    <xf numFmtId="164" fontId="7" fillId="10" borderId="13" xfId="0" applyNumberFormat="1" applyFont="1" applyFill="1" applyBorder="1" applyAlignment="1" applyProtection="1">
      <alignment vertical="center" wrapText="1"/>
    </xf>
    <xf numFmtId="164" fontId="14" fillId="10" borderId="11" xfId="0" applyNumberFormat="1" applyFont="1" applyFill="1" applyBorder="1" applyAlignment="1" applyProtection="1">
      <alignment vertical="center" wrapText="1"/>
    </xf>
    <xf numFmtId="164" fontId="14" fillId="10" borderId="12" xfId="0" applyNumberFormat="1" applyFont="1" applyFill="1" applyBorder="1" applyAlignment="1" applyProtection="1">
      <alignment vertical="center" wrapText="1"/>
    </xf>
    <xf numFmtId="164" fontId="14" fillId="10" borderId="13" xfId="0" applyNumberFormat="1" applyFont="1" applyFill="1" applyBorder="1" applyAlignment="1" applyProtection="1">
      <alignment vertical="center" wrapText="1"/>
    </xf>
    <xf numFmtId="164" fontId="1" fillId="7" borderId="7" xfId="0" applyNumberFormat="1" applyFont="1" applyFill="1" applyBorder="1" applyAlignment="1" applyProtection="1">
      <alignment horizontal="right" vertical="center"/>
      <protection locked="0"/>
    </xf>
    <xf numFmtId="164" fontId="1" fillId="7" borderId="11" xfId="0" applyNumberFormat="1" applyFont="1" applyFill="1" applyBorder="1" applyAlignment="1" applyProtection="1">
      <alignment horizontal="right" vertical="center"/>
      <protection locked="0"/>
    </xf>
    <xf numFmtId="0" fontId="2" fillId="10" borderId="10"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164" fontId="1" fillId="7" borderId="4" xfId="0" applyNumberFormat="1" applyFont="1" applyFill="1" applyBorder="1" applyAlignment="1" applyProtection="1">
      <alignment horizontal="right" vertical="center"/>
      <protection locked="0"/>
    </xf>
    <xf numFmtId="164" fontId="1" fillId="7" borderId="9" xfId="0" applyNumberFormat="1" applyFont="1" applyFill="1" applyBorder="1" applyAlignment="1" applyProtection="1">
      <alignment horizontal="right" vertical="center"/>
      <protection locked="0"/>
    </xf>
    <xf numFmtId="0" fontId="0" fillId="0" borderId="0" xfId="0" applyFill="1"/>
    <xf numFmtId="164" fontId="5" fillId="10" borderId="13" xfId="0" applyNumberFormat="1" applyFont="1" applyFill="1" applyBorder="1" applyAlignment="1" applyProtection="1">
      <alignment vertical="center"/>
    </xf>
    <xf numFmtId="164" fontId="1" fillId="7" borderId="13" xfId="0" applyNumberFormat="1" applyFont="1" applyFill="1" applyBorder="1" applyAlignment="1" applyProtection="1">
      <alignment horizontal="right" vertical="center"/>
      <protection locked="0"/>
    </xf>
    <xf numFmtId="164" fontId="1" fillId="7" borderId="25" xfId="0" applyNumberFormat="1" applyFont="1" applyFill="1" applyBorder="1" applyAlignment="1" applyProtection="1">
      <alignment horizontal="right" vertical="center"/>
      <protection locked="0"/>
    </xf>
    <xf numFmtId="164" fontId="1" fillId="7" borderId="18" xfId="0" applyNumberFormat="1" applyFont="1" applyFill="1" applyBorder="1" applyAlignment="1" applyProtection="1">
      <alignment horizontal="right" vertical="center"/>
      <protection locked="0"/>
    </xf>
    <xf numFmtId="164" fontId="5" fillId="10" borderId="26" xfId="0" applyNumberFormat="1" applyFont="1" applyFill="1" applyBorder="1" applyAlignment="1" applyProtection="1">
      <alignment vertical="center"/>
    </xf>
    <xf numFmtId="164" fontId="5" fillId="0" borderId="25" xfId="0" applyNumberFormat="1" applyFont="1" applyFill="1" applyBorder="1" applyAlignment="1" applyProtection="1">
      <alignment vertical="center"/>
    </xf>
    <xf numFmtId="164" fontId="1" fillId="0" borderId="26" xfId="0" applyNumberFormat="1" applyFont="1" applyFill="1" applyBorder="1" applyAlignment="1" applyProtection="1">
      <alignment vertical="center"/>
    </xf>
    <xf numFmtId="164" fontId="5" fillId="7" borderId="25" xfId="0" applyNumberFormat="1" applyFont="1" applyFill="1" applyBorder="1" applyAlignment="1" applyProtection="1">
      <alignment vertical="center"/>
      <protection locked="0"/>
    </xf>
    <xf numFmtId="164" fontId="1" fillId="7" borderId="26" xfId="0" applyNumberFormat="1" applyFont="1" applyFill="1" applyBorder="1" applyAlignment="1" applyProtection="1">
      <alignment vertical="center"/>
      <protection locked="0"/>
    </xf>
    <xf numFmtId="164" fontId="5" fillId="10" borderId="27" xfId="0" applyNumberFormat="1" applyFont="1" applyFill="1" applyBorder="1" applyAlignment="1" applyProtection="1">
      <alignment vertical="center"/>
    </xf>
    <xf numFmtId="164" fontId="5" fillId="10" borderId="18" xfId="0" applyNumberFormat="1" applyFont="1" applyFill="1" applyBorder="1" applyAlignment="1" applyProtection="1">
      <alignment vertical="center"/>
    </xf>
    <xf numFmtId="164" fontId="5" fillId="0" borderId="18" xfId="0" applyNumberFormat="1" applyFont="1" applyFill="1" applyBorder="1" applyAlignment="1" applyProtection="1">
      <alignment vertical="center"/>
    </xf>
    <xf numFmtId="165" fontId="14" fillId="10" borderId="28" xfId="0" applyNumberFormat="1" applyFont="1" applyFill="1" applyBorder="1" applyAlignment="1" applyProtection="1">
      <alignment vertical="center" wrapText="1"/>
    </xf>
    <xf numFmtId="3" fontId="14" fillId="10" borderId="29" xfId="0" applyNumberFormat="1" applyFont="1" applyFill="1" applyBorder="1" applyAlignment="1" applyProtection="1">
      <alignment vertical="center" wrapText="1"/>
    </xf>
    <xf numFmtId="164" fontId="7" fillId="10" borderId="25" xfId="0" applyNumberFormat="1" applyFont="1" applyFill="1" applyBorder="1" applyAlignment="1" applyProtection="1">
      <alignment vertical="center" wrapText="1"/>
    </xf>
    <xf numFmtId="164" fontId="14" fillId="10" borderId="25" xfId="0" applyNumberFormat="1" applyFont="1" applyFill="1" applyBorder="1" applyAlignment="1" applyProtection="1">
      <alignment vertical="center" wrapText="1"/>
    </xf>
    <xf numFmtId="164" fontId="1" fillId="7" borderId="26" xfId="0" applyNumberFormat="1" applyFont="1" applyFill="1" applyBorder="1" applyAlignment="1" applyProtection="1">
      <alignment horizontal="right" vertical="center"/>
      <protection locked="0"/>
    </xf>
    <xf numFmtId="164" fontId="5" fillId="10" borderId="12" xfId="0" applyNumberFormat="1" applyFont="1" applyFill="1" applyBorder="1" applyAlignment="1" applyProtection="1">
      <alignment vertical="center"/>
    </xf>
    <xf numFmtId="164" fontId="5" fillId="10" borderId="14" xfId="0" applyNumberFormat="1" applyFont="1" applyFill="1" applyBorder="1" applyAlignment="1" applyProtection="1">
      <alignment vertical="center"/>
    </xf>
    <xf numFmtId="164" fontId="5" fillId="7" borderId="4" xfId="0" applyNumberFormat="1" applyFont="1" applyFill="1" applyBorder="1" applyAlignment="1" applyProtection="1">
      <alignment horizontal="right" vertical="center"/>
      <protection locked="0"/>
    </xf>
    <xf numFmtId="164" fontId="5" fillId="7" borderId="3" xfId="0" applyNumberFormat="1" applyFont="1" applyFill="1" applyBorder="1" applyAlignment="1" applyProtection="1">
      <alignment horizontal="right" vertical="center"/>
      <protection locked="0"/>
    </xf>
    <xf numFmtId="164" fontId="5" fillId="7" borderId="18" xfId="0"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164" fontId="1" fillId="7" borderId="30" xfId="0" applyNumberFormat="1" applyFont="1" applyFill="1" applyBorder="1" applyAlignment="1" applyProtection="1">
      <alignment horizontal="right" vertical="center"/>
      <protection locked="0"/>
    </xf>
    <xf numFmtId="164" fontId="1" fillId="7" borderId="31" xfId="0" applyNumberFormat="1" applyFont="1" applyFill="1" applyBorder="1" applyAlignment="1" applyProtection="1">
      <alignment horizontal="right" vertical="center"/>
      <protection locked="0"/>
    </xf>
    <xf numFmtId="164" fontId="1" fillId="7" borderId="32" xfId="0" applyNumberFormat="1" applyFont="1" applyFill="1" applyBorder="1" applyAlignment="1" applyProtection="1">
      <alignment horizontal="right" vertical="center"/>
      <protection locked="0"/>
    </xf>
    <xf numFmtId="164" fontId="1" fillId="7" borderId="33" xfId="0" applyNumberFormat="1" applyFont="1" applyFill="1" applyBorder="1" applyAlignment="1" applyProtection="1">
      <alignment horizontal="right" vertical="center"/>
      <protection locked="0"/>
    </xf>
    <xf numFmtId="164" fontId="1" fillId="7" borderId="12" xfId="0" applyNumberFormat="1" applyFont="1" applyFill="1" applyBorder="1" applyAlignment="1" applyProtection="1">
      <alignment horizontal="right" vertical="center"/>
      <protection locked="0"/>
    </xf>
    <xf numFmtId="164" fontId="1" fillId="7" borderId="5" xfId="0" applyNumberFormat="1" applyFont="1" applyFill="1" applyBorder="1" applyAlignment="1" applyProtection="1">
      <alignment horizontal="right" vertical="center"/>
      <protection locked="0"/>
    </xf>
    <xf numFmtId="164" fontId="5" fillId="7" borderId="5" xfId="0" applyNumberFormat="1" applyFont="1" applyFill="1" applyBorder="1" applyAlignment="1" applyProtection="1">
      <alignment horizontal="right" vertical="center"/>
      <protection locked="0"/>
    </xf>
    <xf numFmtId="164" fontId="1" fillId="7" borderId="8" xfId="0" applyNumberFormat="1" applyFont="1" applyFill="1" applyBorder="1" applyAlignment="1" applyProtection="1">
      <alignment horizontal="right" vertical="center"/>
      <protection locked="0"/>
    </xf>
    <xf numFmtId="164" fontId="1" fillId="7" borderId="34"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indent="2"/>
    </xf>
    <xf numFmtId="0" fontId="12" fillId="0" borderId="6" xfId="0" applyFont="1" applyFill="1" applyBorder="1" applyAlignment="1" applyProtection="1">
      <alignment horizontal="left" vertical="center" wrapText="1" indent="2"/>
    </xf>
    <xf numFmtId="0" fontId="6" fillId="0" borderId="2" xfId="0" applyFont="1" applyFill="1" applyBorder="1" applyAlignment="1" applyProtection="1">
      <alignment horizontal="left" vertical="center" wrapText="1" indent="2"/>
    </xf>
    <xf numFmtId="0" fontId="6" fillId="0" borderId="6" xfId="0" applyFont="1" applyFill="1" applyBorder="1" applyAlignment="1" applyProtection="1">
      <alignment horizontal="left" vertical="center" wrapText="1" indent="2"/>
    </xf>
    <xf numFmtId="0" fontId="6" fillId="0" borderId="35" xfId="0" applyFont="1" applyFill="1" applyBorder="1" applyAlignment="1" applyProtection="1">
      <alignment horizontal="left" vertical="center" wrapText="1" indent="2"/>
    </xf>
    <xf numFmtId="0" fontId="2" fillId="0" borderId="36"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3" fillId="0" borderId="35" xfId="0" applyFont="1" applyFill="1" applyBorder="1" applyAlignment="1" applyProtection="1">
      <alignment vertical="center" wrapText="1"/>
    </xf>
    <xf numFmtId="0" fontId="3" fillId="0" borderId="35" xfId="0" applyFont="1" applyFill="1" applyBorder="1" applyAlignment="1" applyProtection="1">
      <alignment horizontal="left" vertical="center" wrapText="1" indent="1"/>
    </xf>
    <xf numFmtId="0" fontId="2" fillId="10" borderId="37" xfId="0" applyFont="1" applyFill="1" applyBorder="1" applyAlignment="1" applyProtection="1">
      <alignment vertical="center" wrapText="1"/>
    </xf>
    <xf numFmtId="0" fontId="2" fillId="0" borderId="6"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0" fontId="2" fillId="0" borderId="10" xfId="0" applyFont="1" applyFill="1" applyBorder="1" applyAlignment="1" applyProtection="1">
      <alignment horizontal="left" vertical="center" wrapText="1" indent="1"/>
    </xf>
    <xf numFmtId="0" fontId="2" fillId="0" borderId="10" xfId="0" applyFont="1" applyFill="1" applyBorder="1" applyAlignment="1" applyProtection="1">
      <alignment horizontal="left" vertical="center" wrapText="1" indent="2"/>
    </xf>
    <xf numFmtId="0" fontId="3" fillId="0" borderId="10" xfId="0" applyFont="1" applyFill="1" applyBorder="1" applyAlignment="1" applyProtection="1">
      <alignment horizontal="left" vertical="center" wrapText="1" indent="1"/>
    </xf>
    <xf numFmtId="0" fontId="3" fillId="0" borderId="10" xfId="0" applyFont="1" applyFill="1" applyBorder="1" applyAlignment="1" applyProtection="1">
      <alignment horizontal="left" vertical="center" wrapText="1" indent="2"/>
    </xf>
    <xf numFmtId="0" fontId="3" fillId="0" borderId="38" xfId="0" applyFont="1" applyFill="1" applyBorder="1" applyAlignment="1" applyProtection="1">
      <alignment horizontal="left" vertical="center" wrapText="1" indent="1"/>
    </xf>
    <xf numFmtId="0" fontId="3" fillId="0" borderId="2" xfId="0" applyFont="1" applyFill="1" applyBorder="1" applyAlignment="1" applyProtection="1">
      <alignment horizontal="left" vertical="center" wrapText="1" indent="1"/>
    </xf>
    <xf numFmtId="0" fontId="12" fillId="10" borderId="39" xfId="0" applyFont="1" applyFill="1" applyBorder="1" applyAlignment="1" applyProtection="1">
      <alignment horizontal="left" vertical="center" wrapText="1"/>
    </xf>
    <xf numFmtId="0" fontId="12" fillId="10" borderId="37" xfId="0" applyFont="1" applyFill="1" applyBorder="1" applyAlignment="1" applyProtection="1">
      <alignment vertical="center" wrapText="1"/>
    </xf>
    <xf numFmtId="0" fontId="6" fillId="10" borderId="10" xfId="0" applyFont="1" applyFill="1" applyBorder="1" applyAlignment="1" applyProtection="1">
      <alignment vertical="center" wrapText="1"/>
    </xf>
    <xf numFmtId="0" fontId="12" fillId="10" borderId="10" xfId="0" applyFont="1" applyFill="1" applyBorder="1" applyAlignment="1" applyProtection="1">
      <alignment vertical="center" wrapText="1"/>
    </xf>
    <xf numFmtId="164" fontId="1" fillId="7" borderId="40" xfId="0" applyNumberFormat="1" applyFont="1" applyFill="1" applyBorder="1" applyAlignment="1" applyProtection="1">
      <alignment horizontal="right" vertical="center"/>
      <protection locked="0"/>
    </xf>
    <xf numFmtId="164" fontId="5" fillId="10" borderId="40" xfId="0" applyNumberFormat="1" applyFont="1" applyFill="1" applyBorder="1" applyAlignment="1" applyProtection="1">
      <alignment vertical="center"/>
    </xf>
    <xf numFmtId="164" fontId="5" fillId="10" borderId="41" xfId="0" applyNumberFormat="1" applyFont="1" applyFill="1" applyBorder="1" applyAlignment="1" applyProtection="1">
      <alignment vertical="center"/>
    </xf>
    <xf numFmtId="164" fontId="5" fillId="0" borderId="33" xfId="0" applyNumberFormat="1" applyFont="1" applyFill="1" applyBorder="1" applyAlignment="1" applyProtection="1">
      <alignment vertical="center"/>
    </xf>
    <xf numFmtId="164" fontId="1" fillId="0" borderId="40" xfId="0" applyNumberFormat="1" applyFont="1" applyFill="1" applyBorder="1" applyAlignment="1" applyProtection="1">
      <alignment vertical="center"/>
    </xf>
    <xf numFmtId="164" fontId="1" fillId="0" borderId="41" xfId="0" applyNumberFormat="1" applyFont="1" applyFill="1" applyBorder="1" applyAlignment="1" applyProtection="1">
      <alignment vertical="center"/>
    </xf>
    <xf numFmtId="164" fontId="5" fillId="7" borderId="33" xfId="0" applyNumberFormat="1" applyFont="1" applyFill="1" applyBorder="1" applyAlignment="1" applyProtection="1">
      <alignment vertical="center"/>
      <protection locked="0"/>
    </xf>
    <xf numFmtId="164" fontId="1" fillId="7" borderId="41" xfId="0" applyNumberFormat="1" applyFont="1" applyFill="1" applyBorder="1" applyAlignment="1" applyProtection="1">
      <alignment vertical="center"/>
      <protection locked="0"/>
    </xf>
    <xf numFmtId="164" fontId="5" fillId="0" borderId="40" xfId="0" applyNumberFormat="1" applyFont="1" applyFill="1" applyBorder="1" applyAlignment="1" applyProtection="1">
      <alignment vertical="center"/>
    </xf>
    <xf numFmtId="164" fontId="1" fillId="7" borderId="40" xfId="0" applyNumberFormat="1" applyFont="1" applyFill="1" applyBorder="1" applyAlignment="1" applyProtection="1">
      <alignment vertical="center"/>
      <protection locked="0"/>
    </xf>
    <xf numFmtId="165" fontId="14" fillId="10" borderId="42" xfId="0" applyNumberFormat="1" applyFont="1" applyFill="1" applyBorder="1" applyAlignment="1" applyProtection="1">
      <alignment vertical="center" wrapText="1"/>
    </xf>
    <xf numFmtId="3" fontId="14" fillId="10" borderId="43" xfId="0" applyNumberFormat="1" applyFont="1" applyFill="1" applyBorder="1" applyAlignment="1" applyProtection="1">
      <alignment vertical="center" wrapText="1"/>
    </xf>
    <xf numFmtId="164" fontId="7" fillId="10" borderId="33" xfId="0" applyNumberFormat="1" applyFont="1" applyFill="1" applyBorder="1" applyAlignment="1" applyProtection="1">
      <alignment vertical="center" wrapText="1"/>
    </xf>
    <xf numFmtId="164" fontId="14" fillId="10" borderId="33" xfId="0" applyNumberFormat="1" applyFont="1" applyFill="1" applyBorder="1" applyAlignment="1" applyProtection="1">
      <alignment vertical="center" wrapText="1"/>
    </xf>
    <xf numFmtId="164" fontId="1" fillId="7" borderId="41" xfId="0" applyNumberFormat="1" applyFont="1" applyFill="1" applyBorder="1" applyAlignment="1" applyProtection="1">
      <alignment horizontal="right" vertical="center"/>
      <protection locked="0"/>
    </xf>
    <xf numFmtId="164" fontId="5" fillId="7" borderId="40" xfId="0" applyNumberFormat="1" applyFont="1" applyFill="1" applyBorder="1" applyAlignment="1" applyProtection="1">
      <alignment horizontal="right" vertical="center"/>
      <protection locked="0"/>
    </xf>
    <xf numFmtId="164" fontId="1" fillId="7" borderId="44" xfId="0" applyNumberFormat="1" applyFont="1" applyFill="1" applyBorder="1" applyAlignment="1" applyProtection="1">
      <alignment horizontal="right" vertical="center"/>
      <protection locked="0"/>
    </xf>
    <xf numFmtId="0" fontId="3" fillId="0" borderId="2" xfId="0" applyFont="1" applyFill="1" applyBorder="1" applyAlignment="1" applyProtection="1">
      <alignment horizontal="left" vertical="center" wrapText="1" indent="2"/>
    </xf>
    <xf numFmtId="0" fontId="3" fillId="0" borderId="6" xfId="0" applyFont="1" applyFill="1" applyBorder="1" applyAlignment="1" applyProtection="1">
      <alignment horizontal="left" vertical="center" wrapText="1" indent="2"/>
    </xf>
    <xf numFmtId="0" fontId="2" fillId="10" borderId="2" xfId="0" applyFont="1" applyFill="1" applyBorder="1" applyAlignment="1" applyProtection="1">
      <alignment horizontal="left" vertical="center" wrapText="1"/>
    </xf>
    <xf numFmtId="0" fontId="2" fillId="10" borderId="10" xfId="0" applyFont="1" applyFill="1" applyBorder="1" applyAlignment="1" applyProtection="1">
      <alignment vertical="center" wrapText="1"/>
    </xf>
    <xf numFmtId="0" fontId="12" fillId="10" borderId="2" xfId="0" applyFont="1" applyFill="1" applyBorder="1" applyAlignment="1" applyProtection="1">
      <alignment horizontal="left" vertical="center" wrapText="1" indent="1"/>
    </xf>
    <xf numFmtId="0" fontId="12" fillId="10" borderId="6" xfId="0" applyFont="1" applyFill="1" applyBorder="1" applyAlignment="1" applyProtection="1">
      <alignment horizontal="left" vertical="center" wrapText="1" indent="1"/>
    </xf>
    <xf numFmtId="0" fontId="3" fillId="0" borderId="10"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2" xfId="0" applyFont="1" applyFill="1" applyBorder="1" applyAlignment="1" applyProtection="1">
      <alignment horizontal="left" vertical="center" wrapText="1" indent="3"/>
    </xf>
    <xf numFmtId="0" fontId="6" fillId="0" borderId="4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indent="3"/>
    </xf>
    <xf numFmtId="0" fontId="2" fillId="0" borderId="10"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indent="1"/>
    </xf>
    <xf numFmtId="0" fontId="2" fillId="10" borderId="36" xfId="0" applyFont="1" applyFill="1" applyBorder="1" applyAlignment="1" applyProtection="1">
      <alignment vertical="center" wrapText="1"/>
    </xf>
    <xf numFmtId="0" fontId="2" fillId="10" borderId="36" xfId="0" applyFont="1" applyFill="1" applyBorder="1" applyAlignment="1" applyProtection="1">
      <alignment horizontal="left" vertical="center" wrapText="1"/>
    </xf>
    <xf numFmtId="0" fontId="3" fillId="7" borderId="2" xfId="0" applyFont="1" applyFill="1" applyBorder="1" applyAlignment="1" applyProtection="1">
      <alignment horizontal="left" vertical="center" wrapText="1"/>
      <protection locked="0"/>
    </xf>
    <xf numFmtId="0" fontId="6" fillId="0" borderId="10" xfId="0" applyFont="1" applyFill="1" applyBorder="1" applyAlignment="1" applyProtection="1">
      <alignment vertical="center" wrapText="1"/>
    </xf>
    <xf numFmtId="0" fontId="6" fillId="0" borderId="46" xfId="0" applyFont="1" applyFill="1" applyBorder="1" applyAlignment="1" applyProtection="1">
      <alignment horizontal="left" vertical="center" wrapText="1"/>
    </xf>
    <xf numFmtId="0" fontId="6" fillId="0" borderId="6" xfId="0" applyFont="1" applyFill="1" applyBorder="1" applyAlignment="1" applyProtection="1">
      <alignment vertical="center" wrapText="1"/>
    </xf>
    <xf numFmtId="0" fontId="2" fillId="0" borderId="10" xfId="0" applyFont="1" applyBorder="1" applyAlignment="1" applyProtection="1">
      <alignment vertical="center" wrapText="1"/>
    </xf>
    <xf numFmtId="0" fontId="2" fillId="0" borderId="2"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3"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indent="1"/>
    </xf>
    <xf numFmtId="0" fontId="3" fillId="0" borderId="6" xfId="0" applyFont="1" applyBorder="1" applyAlignment="1" applyProtection="1">
      <alignment horizontal="left" vertical="center" wrapText="1" indent="1"/>
    </xf>
    <xf numFmtId="0" fontId="2" fillId="0" borderId="10" xfId="0" applyFont="1" applyBorder="1" applyAlignment="1" applyProtection="1">
      <alignment horizontal="left" vertical="center" wrapText="1"/>
    </xf>
    <xf numFmtId="0" fontId="3" fillId="0" borderId="2" xfId="0" applyFont="1" applyBorder="1" applyAlignment="1" applyProtection="1">
      <alignment horizontal="left" vertical="center" wrapText="1" indent="2"/>
    </xf>
    <xf numFmtId="0" fontId="3" fillId="0" borderId="6" xfId="0" applyFont="1" applyBorder="1" applyAlignment="1" applyProtection="1">
      <alignment horizontal="left" vertical="center" wrapText="1" indent="2"/>
    </xf>
    <xf numFmtId="0" fontId="2" fillId="10" borderId="3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12" fillId="10" borderId="10" xfId="0" applyFont="1" applyFill="1" applyBorder="1" applyAlignment="1" applyProtection="1">
      <alignment horizontal="left" vertical="center" wrapText="1"/>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protection locked="0"/>
    </xf>
    <xf numFmtId="0" fontId="3" fillId="1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6" fillId="10" borderId="50"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49"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3" fillId="10" borderId="50"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1" fillId="7" borderId="3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xf>
    <xf numFmtId="0" fontId="5" fillId="0" borderId="0" xfId="0" applyFont="1" applyFill="1" applyBorder="1" applyProtection="1"/>
    <xf numFmtId="0" fontId="1" fillId="0" borderId="0" xfId="0" applyFont="1" applyFill="1" applyBorder="1" applyAlignment="1" applyProtection="1">
      <alignment horizontal="left" vertical="center" wrapText="1"/>
    </xf>
    <xf numFmtId="0" fontId="2" fillId="10" borderId="46" xfId="0" applyFont="1" applyFill="1" applyBorder="1" applyAlignment="1" applyProtection="1">
      <alignment vertical="center" wrapText="1"/>
    </xf>
    <xf numFmtId="0" fontId="3" fillId="10" borderId="57" xfId="0" applyFont="1" applyFill="1" applyBorder="1" applyAlignment="1" applyProtection="1">
      <alignment horizontal="center" vertical="center" wrapText="1"/>
    </xf>
    <xf numFmtId="164" fontId="3" fillId="10" borderId="58" xfId="0" applyNumberFormat="1" applyFont="1" applyFill="1" applyBorder="1" applyAlignment="1" applyProtection="1">
      <alignment vertical="center" wrapText="1"/>
    </xf>
    <xf numFmtId="164" fontId="3" fillId="10" borderId="59" xfId="0" applyNumberFormat="1" applyFont="1" applyFill="1" applyBorder="1" applyAlignment="1" applyProtection="1">
      <alignment vertical="center" wrapText="1"/>
    </xf>
    <xf numFmtId="164" fontId="3" fillId="10" borderId="60" xfId="0" applyNumberFormat="1" applyFont="1" applyFill="1" applyBorder="1" applyAlignment="1" applyProtection="1">
      <alignment vertical="center" wrapText="1"/>
    </xf>
    <xf numFmtId="164" fontId="3" fillId="10" borderId="61" xfId="0" applyNumberFormat="1" applyFont="1" applyFill="1" applyBorder="1" applyAlignment="1" applyProtection="1">
      <alignment vertical="center" wrapText="1"/>
    </xf>
    <xf numFmtId="164" fontId="3" fillId="10" borderId="62" xfId="0" applyNumberFormat="1" applyFont="1" applyFill="1" applyBorder="1" applyAlignment="1" applyProtection="1">
      <alignment vertical="center" wrapText="1"/>
    </xf>
    <xf numFmtId="2" fontId="6" fillId="0" borderId="63" xfId="0" applyNumberFormat="1" applyFont="1" applyFill="1" applyBorder="1" applyAlignment="1" applyProtection="1">
      <alignment horizontal="center" vertical="center"/>
    </xf>
    <xf numFmtId="0" fontId="7" fillId="0" borderId="63" xfId="0" applyFont="1" applyFill="1" applyBorder="1" applyProtection="1"/>
    <xf numFmtId="0" fontId="6" fillId="10" borderId="56" xfId="0" applyFont="1" applyFill="1" applyBorder="1" applyAlignment="1" applyProtection="1">
      <alignment horizontal="center" vertical="center" wrapText="1"/>
    </xf>
    <xf numFmtId="0" fontId="9" fillId="0" borderId="0" xfId="0" applyFont="1" applyFill="1" applyBorder="1" applyProtection="1"/>
    <xf numFmtId="0" fontId="2" fillId="10" borderId="46" xfId="0" applyFont="1" applyFill="1" applyBorder="1" applyAlignment="1" applyProtection="1">
      <alignment horizontal="left" vertical="center" wrapText="1"/>
    </xf>
    <xf numFmtId="3" fontId="5" fillId="10" borderId="58" xfId="0" applyNumberFormat="1" applyFont="1" applyFill="1" applyBorder="1" applyAlignment="1" applyProtection="1">
      <alignment wrapText="1"/>
    </xf>
    <xf numFmtId="3" fontId="5" fillId="10" borderId="59" xfId="0" applyNumberFormat="1" applyFont="1" applyFill="1" applyBorder="1" applyAlignment="1" applyProtection="1">
      <alignment wrapText="1"/>
    </xf>
    <xf numFmtId="3" fontId="5" fillId="10" borderId="60" xfId="0" applyNumberFormat="1" applyFont="1" applyFill="1" applyBorder="1" applyAlignment="1" applyProtection="1">
      <alignment wrapText="1"/>
    </xf>
    <xf numFmtId="3" fontId="5" fillId="10" borderId="61" xfId="0" applyNumberFormat="1" applyFont="1" applyFill="1" applyBorder="1" applyAlignment="1" applyProtection="1">
      <alignment wrapText="1"/>
    </xf>
    <xf numFmtId="3" fontId="5" fillId="10" borderId="62" xfId="0" applyNumberFormat="1" applyFont="1" applyFill="1" applyBorder="1" applyAlignment="1" applyProtection="1">
      <alignment wrapText="1"/>
    </xf>
    <xf numFmtId="0" fontId="3" fillId="0" borderId="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10" borderId="45"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6" fillId="0" borderId="47" xfId="0" applyFont="1" applyFill="1" applyBorder="1" applyAlignment="1" applyProtection="1">
      <alignment vertical="center" wrapText="1"/>
    </xf>
    <xf numFmtId="0" fontId="6" fillId="0" borderId="2" xfId="0" applyFont="1" applyFill="1" applyBorder="1" applyAlignment="1" applyProtection="1">
      <alignment vertical="center" wrapText="1"/>
    </xf>
    <xf numFmtId="49" fontId="16" fillId="0" borderId="0" xfId="0" applyNumberFormat="1" applyFont="1" applyFill="1" applyAlignment="1" applyProtection="1">
      <alignment horizontal="center" vertical="center"/>
    </xf>
    <xf numFmtId="0" fontId="3" fillId="10" borderId="49" xfId="0" applyFont="1" applyFill="1" applyBorder="1" applyAlignment="1" applyProtection="1">
      <alignment horizontal="center" vertical="center" wrapText="1"/>
    </xf>
    <xf numFmtId="0" fontId="3" fillId="10" borderId="64" xfId="0" applyFont="1" applyFill="1" applyBorder="1" applyAlignment="1" applyProtection="1">
      <alignment horizontal="center" vertical="center" wrapText="1"/>
    </xf>
    <xf numFmtId="0" fontId="3" fillId="0" borderId="64" xfId="0" applyFont="1" applyFill="1" applyBorder="1" applyAlignment="1" applyProtection="1">
      <alignment horizontal="center" vertical="center" wrapText="1"/>
    </xf>
    <xf numFmtId="0" fontId="6" fillId="10" borderId="52" xfId="0" applyFont="1" applyFill="1" applyBorder="1" applyAlignment="1" applyProtection="1">
      <alignment horizontal="center" vertical="center" wrapText="1"/>
    </xf>
    <xf numFmtId="0" fontId="3" fillId="10" borderId="55" xfId="0" applyFont="1" applyFill="1" applyBorder="1" applyAlignment="1" applyProtection="1">
      <alignment horizontal="center" vertical="center" wrapText="1"/>
    </xf>
    <xf numFmtId="0" fontId="14" fillId="0" borderId="10" xfId="0" applyFont="1" applyFill="1" applyBorder="1" applyProtection="1"/>
    <xf numFmtId="0" fontId="1" fillId="0" borderId="50" xfId="0" applyFont="1" applyFill="1" applyBorder="1" applyProtection="1"/>
    <xf numFmtId="0" fontId="3" fillId="0" borderId="57" xfId="0"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right" vertical="top" wrapText="1"/>
      <protection locked="0"/>
    </xf>
    <xf numFmtId="164" fontId="1" fillId="7" borderId="18" xfId="0" applyNumberFormat="1" applyFont="1" applyFill="1" applyBorder="1" applyAlignment="1" applyProtection="1">
      <alignment horizontal="right" vertical="top" wrapText="1"/>
      <protection locked="0"/>
    </xf>
    <xf numFmtId="164" fontId="1" fillId="7" borderId="40" xfId="0" applyNumberFormat="1" applyFont="1" applyFill="1" applyBorder="1" applyAlignment="1" applyProtection="1">
      <alignment horizontal="right" vertical="top" wrapText="1"/>
      <protection locked="0"/>
    </xf>
    <xf numFmtId="164" fontId="1" fillId="7" borderId="5" xfId="0" applyNumberFormat="1" applyFont="1" applyFill="1" applyBorder="1" applyAlignment="1" applyProtection="1">
      <alignment horizontal="right" vertical="top" wrapText="1"/>
      <protection locked="0"/>
    </xf>
    <xf numFmtId="164" fontId="1" fillId="7" borderId="7" xfId="0" applyNumberFormat="1" applyFont="1" applyFill="1" applyBorder="1" applyAlignment="1" applyProtection="1">
      <alignment horizontal="right" vertical="top" wrapText="1"/>
      <protection locked="0"/>
    </xf>
    <xf numFmtId="164" fontId="1" fillId="7" borderId="26" xfId="0" applyNumberFormat="1" applyFont="1" applyFill="1" applyBorder="1" applyAlignment="1" applyProtection="1">
      <alignment horizontal="right" vertical="top" wrapText="1"/>
      <protection locked="0"/>
    </xf>
    <xf numFmtId="164" fontId="1" fillId="7" borderId="41" xfId="0" applyNumberFormat="1" applyFont="1" applyFill="1" applyBorder="1" applyAlignment="1" applyProtection="1">
      <alignment horizontal="right" vertical="top" wrapText="1"/>
      <protection locked="0"/>
    </xf>
    <xf numFmtId="164" fontId="1" fillId="7" borderId="8" xfId="0" applyNumberFormat="1" applyFont="1" applyFill="1" applyBorder="1" applyAlignment="1" applyProtection="1">
      <alignment horizontal="right" vertical="top" wrapText="1"/>
      <protection locked="0"/>
    </xf>
    <xf numFmtId="0" fontId="2" fillId="0" borderId="46" xfId="0" applyFont="1" applyFill="1" applyBorder="1" applyAlignment="1" applyProtection="1">
      <alignment horizontal="left" vertical="center" wrapText="1"/>
    </xf>
    <xf numFmtId="0" fontId="2" fillId="0" borderId="49" xfId="0" applyFont="1" applyFill="1" applyBorder="1" applyAlignment="1" applyProtection="1">
      <alignment horizontal="left" vertical="center" wrapText="1"/>
    </xf>
    <xf numFmtId="0" fontId="18" fillId="0" borderId="0" xfId="0" applyFont="1" applyFill="1" applyBorder="1" applyAlignment="1" applyProtection="1">
      <alignment vertical="center" textRotation="90" wrapText="1"/>
    </xf>
    <xf numFmtId="0" fontId="18" fillId="0" borderId="65" xfId="0" applyFont="1" applyFill="1" applyBorder="1" applyAlignment="1" applyProtection="1">
      <alignment vertical="center" textRotation="90" wrapText="1"/>
    </xf>
    <xf numFmtId="0" fontId="5" fillId="0" borderId="66" xfId="0" applyFont="1" applyFill="1" applyBorder="1" applyAlignment="1" applyProtection="1">
      <alignment vertical="center"/>
    </xf>
    <xf numFmtId="0" fontId="5" fillId="0" borderId="63" xfId="0" applyFont="1" applyFill="1" applyBorder="1" applyAlignment="1" applyProtection="1">
      <alignment vertical="center"/>
    </xf>
    <xf numFmtId="0" fontId="5" fillId="0" borderId="67" xfId="0" applyFont="1" applyFill="1" applyBorder="1" applyAlignment="1" applyProtection="1">
      <alignment vertical="center"/>
    </xf>
    <xf numFmtId="164" fontId="1" fillId="0" borderId="3" xfId="0" applyNumberFormat="1" applyFont="1" applyFill="1" applyBorder="1" applyAlignment="1" applyProtection="1">
      <alignment horizontal="right" vertical="center"/>
    </xf>
    <xf numFmtId="164" fontId="1" fillId="0" borderId="18" xfId="0" applyNumberFormat="1" applyFont="1" applyFill="1" applyBorder="1" applyAlignment="1" applyProtection="1">
      <alignment horizontal="right" vertical="center"/>
    </xf>
    <xf numFmtId="164" fontId="1" fillId="0" borderId="40" xfId="0" applyNumberFormat="1" applyFont="1" applyFill="1" applyBorder="1" applyAlignment="1" applyProtection="1">
      <alignment horizontal="right" vertical="center"/>
    </xf>
    <xf numFmtId="164" fontId="1" fillId="0" borderId="5" xfId="0" applyNumberFormat="1" applyFont="1" applyFill="1" applyBorder="1" applyAlignment="1" applyProtection="1">
      <alignment horizontal="right" vertical="center"/>
    </xf>
    <xf numFmtId="164" fontId="1" fillId="0" borderId="4" xfId="0" applyNumberFormat="1" applyFont="1" applyFill="1" applyBorder="1" applyAlignment="1" applyProtection="1">
      <alignment horizontal="right" vertical="center"/>
    </xf>
    <xf numFmtId="164" fontId="1" fillId="0" borderId="7" xfId="0" applyNumberFormat="1" applyFont="1" applyFill="1" applyBorder="1" applyAlignment="1" applyProtection="1">
      <alignment horizontal="right" vertical="center"/>
    </xf>
    <xf numFmtId="164" fontId="1" fillId="0" borderId="26" xfId="0" applyNumberFormat="1" applyFont="1" applyFill="1" applyBorder="1" applyAlignment="1" applyProtection="1">
      <alignment horizontal="right" vertical="center"/>
    </xf>
    <xf numFmtId="164" fontId="1" fillId="0" borderId="41" xfId="0" applyNumberFormat="1" applyFont="1" applyFill="1" applyBorder="1" applyAlignment="1" applyProtection="1">
      <alignment horizontal="right" vertical="center"/>
    </xf>
    <xf numFmtId="164" fontId="1" fillId="0" borderId="8" xfId="0" applyNumberFormat="1" applyFont="1" applyFill="1" applyBorder="1" applyAlignment="1" applyProtection="1">
      <alignment horizontal="right" vertical="center"/>
    </xf>
    <xf numFmtId="164" fontId="1" fillId="0" borderId="9" xfId="0" applyNumberFormat="1" applyFont="1" applyFill="1" applyBorder="1" applyAlignment="1" applyProtection="1">
      <alignment horizontal="right" vertical="center"/>
    </xf>
    <xf numFmtId="164" fontId="5" fillId="0" borderId="4" xfId="0" applyNumberFormat="1" applyFont="1" applyFill="1" applyBorder="1" applyAlignment="1" applyProtection="1">
      <alignment horizontal="right" vertical="center"/>
    </xf>
    <xf numFmtId="164" fontId="5" fillId="0" borderId="40" xfId="0" applyNumberFormat="1" applyFont="1" applyFill="1" applyBorder="1" applyAlignment="1" applyProtection="1">
      <alignment horizontal="right" vertical="center"/>
    </xf>
    <xf numFmtId="164" fontId="5" fillId="0" borderId="18" xfId="0" applyNumberFormat="1" applyFont="1" applyFill="1" applyBorder="1" applyAlignment="1" applyProtection="1">
      <alignment horizontal="right" vertical="center"/>
    </xf>
    <xf numFmtId="164" fontId="5" fillId="0" borderId="68" xfId="0" applyNumberFormat="1" applyFont="1" applyFill="1" applyBorder="1" applyAlignment="1" applyProtection="1">
      <alignment horizontal="right" vertical="center"/>
    </xf>
    <xf numFmtId="164" fontId="5" fillId="0" borderId="5" xfId="0" applyNumberFormat="1" applyFont="1" applyFill="1" applyBorder="1" applyAlignment="1" applyProtection="1">
      <alignment horizontal="right" vertical="center"/>
    </xf>
    <xf numFmtId="3" fontId="5" fillId="0" borderId="13" xfId="0" applyNumberFormat="1" applyFont="1" applyFill="1" applyBorder="1" applyAlignment="1" applyProtection="1">
      <alignment horizontal="right" vertical="center"/>
    </xf>
    <xf numFmtId="3" fontId="5" fillId="0" borderId="11" xfId="0" applyNumberFormat="1" applyFont="1" applyFill="1" applyBorder="1" applyAlignment="1" applyProtection="1">
      <alignment horizontal="right" vertical="center"/>
    </xf>
    <xf numFmtId="3" fontId="5" fillId="0" borderId="25"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horizontal="right" vertical="center"/>
    </xf>
    <xf numFmtId="3" fontId="5" fillId="0" borderId="12" xfId="0" applyNumberFormat="1" applyFont="1" applyFill="1" applyBorder="1" applyAlignment="1" applyProtection="1">
      <alignment horizontal="right" vertical="center"/>
    </xf>
    <xf numFmtId="164" fontId="5" fillId="10" borderId="13" xfId="0" applyNumberFormat="1" applyFont="1" applyFill="1" applyBorder="1" applyAlignment="1" applyProtection="1">
      <alignment horizontal="right" vertical="center"/>
    </xf>
    <xf numFmtId="164" fontId="5" fillId="10" borderId="11" xfId="0" applyNumberFormat="1" applyFont="1" applyFill="1" applyBorder="1" applyAlignment="1" applyProtection="1">
      <alignment horizontal="right" vertical="center"/>
    </xf>
    <xf numFmtId="164" fontId="5" fillId="10" borderId="25" xfId="0" applyNumberFormat="1" applyFont="1" applyFill="1" applyBorder="1" applyAlignment="1" applyProtection="1">
      <alignment horizontal="right" vertical="center"/>
    </xf>
    <xf numFmtId="164" fontId="5" fillId="10" borderId="33" xfId="0" applyNumberFormat="1" applyFont="1" applyFill="1" applyBorder="1" applyAlignment="1" applyProtection="1">
      <alignment horizontal="right" vertical="center"/>
    </xf>
    <xf numFmtId="164" fontId="5" fillId="10" borderId="12" xfId="0" applyNumberFormat="1" applyFont="1" applyFill="1" applyBorder="1" applyAlignment="1" applyProtection="1">
      <alignment horizontal="right" vertical="center"/>
    </xf>
    <xf numFmtId="0" fontId="3" fillId="0" borderId="39" xfId="0" applyFont="1" applyFill="1" applyBorder="1" applyAlignment="1" applyProtection="1">
      <alignment vertical="center" wrapText="1"/>
    </xf>
    <xf numFmtId="0" fontId="1" fillId="0" borderId="13" xfId="0" applyFont="1" applyFill="1" applyBorder="1" applyAlignment="1" applyProtection="1">
      <alignment horizontal="center" vertical="center"/>
    </xf>
    <xf numFmtId="164" fontId="1" fillId="0" borderId="11" xfId="0" applyNumberFormat="1" applyFont="1" applyFill="1" applyBorder="1" applyAlignment="1" applyProtection="1">
      <alignment horizontal="right" vertical="center"/>
    </xf>
    <xf numFmtId="164" fontId="1" fillId="0" borderId="25" xfId="0" applyNumberFormat="1" applyFont="1" applyFill="1" applyBorder="1" applyAlignment="1" applyProtection="1">
      <alignment horizontal="right" vertical="center"/>
    </xf>
    <xf numFmtId="164" fontId="1" fillId="0" borderId="33" xfId="0" applyNumberFormat="1" applyFont="1" applyFill="1" applyBorder="1" applyAlignment="1" applyProtection="1">
      <alignment horizontal="right" vertical="center"/>
    </xf>
    <xf numFmtId="164" fontId="1" fillId="0" borderId="12" xfId="0" applyNumberFormat="1" applyFont="1" applyFill="1" applyBorder="1" applyAlignment="1" applyProtection="1">
      <alignment horizontal="right" vertical="center"/>
    </xf>
    <xf numFmtId="164" fontId="1" fillId="0" borderId="13" xfId="0" applyNumberFormat="1" applyFont="1" applyFill="1" applyBorder="1" applyAlignment="1" applyProtection="1">
      <alignment horizontal="right" vertical="center"/>
    </xf>
    <xf numFmtId="164" fontId="5" fillId="7" borderId="9" xfId="0" applyNumberFormat="1" applyFont="1" applyFill="1" applyBorder="1" applyAlignment="1" applyProtection="1">
      <alignment horizontal="right" vertical="center"/>
      <protection locked="0"/>
    </xf>
    <xf numFmtId="164" fontId="5" fillId="10" borderId="7" xfId="0" applyNumberFormat="1" applyFont="1" applyFill="1" applyBorder="1" applyAlignment="1" applyProtection="1">
      <alignment horizontal="right" vertical="center"/>
    </xf>
    <xf numFmtId="164" fontId="5" fillId="10" borderId="8" xfId="0" applyNumberFormat="1" applyFont="1" applyFill="1" applyBorder="1" applyAlignment="1" applyProtection="1">
      <alignment horizontal="right" vertical="center"/>
    </xf>
    <xf numFmtId="164" fontId="5" fillId="10" borderId="9" xfId="0" applyNumberFormat="1" applyFont="1" applyFill="1" applyBorder="1" applyAlignment="1" applyProtection="1">
      <alignment horizontal="right" vertical="center"/>
    </xf>
    <xf numFmtId="164" fontId="5" fillId="10" borderId="26" xfId="0" applyNumberFormat="1" applyFont="1" applyFill="1" applyBorder="1" applyAlignment="1" applyProtection="1">
      <alignment horizontal="right" vertical="center"/>
    </xf>
    <xf numFmtId="0" fontId="3" fillId="7" borderId="51" xfId="0" applyFont="1" applyFill="1" applyBorder="1" applyAlignment="1" applyProtection="1">
      <alignment horizontal="center" vertical="center" wrapText="1"/>
    </xf>
    <xf numFmtId="164" fontId="1" fillId="7" borderId="69" xfId="0" applyNumberFormat="1" applyFont="1" applyFill="1" applyBorder="1" applyAlignment="1" applyProtection="1">
      <alignment horizontal="right" vertical="center"/>
      <protection locked="0"/>
    </xf>
    <xf numFmtId="164" fontId="1" fillId="7" borderId="70" xfId="0" applyNumberFormat="1" applyFont="1" applyFill="1" applyBorder="1" applyAlignment="1" applyProtection="1">
      <alignment horizontal="right" vertical="center"/>
      <protection locked="0"/>
    </xf>
    <xf numFmtId="164" fontId="1" fillId="7" borderId="71" xfId="0" applyNumberFormat="1" applyFont="1" applyFill="1" applyBorder="1" applyAlignment="1" applyProtection="1">
      <alignment horizontal="right" vertical="center"/>
      <protection locked="0"/>
    </xf>
    <xf numFmtId="164" fontId="1" fillId="7" borderId="72" xfId="0" applyNumberFormat="1" applyFont="1" applyFill="1" applyBorder="1" applyAlignment="1" applyProtection="1">
      <alignment horizontal="right" vertical="center"/>
      <protection locked="0"/>
    </xf>
    <xf numFmtId="164" fontId="1" fillId="7" borderId="73" xfId="0" applyNumberFormat="1" applyFont="1" applyFill="1" applyBorder="1" applyAlignment="1" applyProtection="1">
      <alignment horizontal="right" vertical="center"/>
      <protection locked="0"/>
    </xf>
    <xf numFmtId="0" fontId="1" fillId="7" borderId="69" xfId="0" applyFont="1" applyFill="1" applyBorder="1" applyAlignment="1" applyProtection="1">
      <alignment horizontal="right" vertical="center"/>
      <protection locked="0"/>
    </xf>
    <xf numFmtId="0" fontId="2" fillId="10" borderId="66" xfId="0" applyFont="1" applyFill="1" applyBorder="1" applyAlignment="1" applyProtection="1">
      <alignment horizontal="left" vertical="center" wrapText="1"/>
    </xf>
    <xf numFmtId="0" fontId="3" fillId="10" borderId="1" xfId="0" applyFont="1" applyFill="1" applyBorder="1" applyAlignment="1" applyProtection="1">
      <alignment horizontal="center" vertical="center" wrapText="1"/>
    </xf>
    <xf numFmtId="164" fontId="5" fillId="10" borderId="74" xfId="0" applyNumberFormat="1" applyFont="1" applyFill="1" applyBorder="1" applyAlignment="1" applyProtection="1">
      <alignment horizontal="right" vertical="center"/>
    </xf>
    <xf numFmtId="164" fontId="5" fillId="10" borderId="75" xfId="0" applyNumberFormat="1" applyFont="1" applyFill="1" applyBorder="1" applyAlignment="1" applyProtection="1">
      <alignment horizontal="right" vertical="center"/>
    </xf>
    <xf numFmtId="164" fontId="5" fillId="10" borderId="76" xfId="0" applyNumberFormat="1" applyFont="1" applyFill="1" applyBorder="1" applyAlignment="1" applyProtection="1">
      <alignment horizontal="right" vertical="center"/>
    </xf>
    <xf numFmtId="164" fontId="5" fillId="10" borderId="77" xfId="0" applyNumberFormat="1" applyFont="1" applyFill="1" applyBorder="1" applyAlignment="1" applyProtection="1">
      <alignment horizontal="right" vertical="center"/>
    </xf>
    <xf numFmtId="164" fontId="5" fillId="10" borderId="78" xfId="0" applyNumberFormat="1" applyFont="1" applyFill="1" applyBorder="1" applyAlignment="1" applyProtection="1">
      <alignment horizontal="right" vertical="center"/>
    </xf>
    <xf numFmtId="0" fontId="3" fillId="0" borderId="39" xfId="0" applyFont="1" applyFill="1" applyBorder="1" applyAlignment="1" applyProtection="1">
      <alignment horizontal="left" vertical="center" wrapText="1"/>
    </xf>
    <xf numFmtId="0" fontId="3" fillId="7" borderId="10" xfId="0" applyFont="1" applyFill="1" applyBorder="1" applyAlignment="1" applyProtection="1">
      <alignment vertical="center" wrapText="1"/>
      <protection locked="0"/>
    </xf>
    <xf numFmtId="0" fontId="3" fillId="7" borderId="35"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164" fontId="1" fillId="10" borderId="13" xfId="0" applyNumberFormat="1" applyFont="1" applyFill="1" applyBorder="1" applyAlignment="1" applyProtection="1">
      <alignment horizontal="right" vertical="center"/>
    </xf>
    <xf numFmtId="164" fontId="1" fillId="10" borderId="25" xfId="0" applyNumberFormat="1" applyFont="1" applyFill="1" applyBorder="1" applyAlignment="1" applyProtection="1">
      <alignment horizontal="right" vertical="center"/>
    </xf>
    <xf numFmtId="164" fontId="1" fillId="0" borderId="3" xfId="0" applyNumberFormat="1" applyFont="1" applyFill="1" applyBorder="1" applyAlignment="1" applyProtection="1">
      <alignment horizontal="right" vertical="top" wrapText="1"/>
    </xf>
    <xf numFmtId="164" fontId="1" fillId="0" borderId="18" xfId="0" applyNumberFormat="1" applyFont="1" applyFill="1" applyBorder="1" applyAlignment="1" applyProtection="1">
      <alignment horizontal="right" vertical="top" wrapText="1"/>
    </xf>
    <xf numFmtId="164" fontId="1" fillId="0" borderId="40" xfId="0" applyNumberFormat="1" applyFont="1" applyFill="1" applyBorder="1" applyAlignment="1" applyProtection="1">
      <alignment horizontal="right" vertical="top" wrapText="1"/>
    </xf>
    <xf numFmtId="164" fontId="1" fillId="0" borderId="5" xfId="0" applyNumberFormat="1" applyFont="1" applyFill="1" applyBorder="1" applyAlignment="1" applyProtection="1">
      <alignment horizontal="right" vertical="top" wrapText="1"/>
    </xf>
    <xf numFmtId="0" fontId="17" fillId="0" borderId="0" xfId="0" applyFont="1" applyFill="1"/>
    <xf numFmtId="3" fontId="1" fillId="10" borderId="13" xfId="0" applyNumberFormat="1" applyFont="1" applyFill="1" applyBorder="1" applyAlignment="1" applyProtection="1">
      <alignment horizontal="right" vertical="center"/>
    </xf>
    <xf numFmtId="3" fontId="1" fillId="10" borderId="11" xfId="0" applyNumberFormat="1" applyFont="1" applyFill="1" applyBorder="1" applyAlignment="1" applyProtection="1">
      <alignment horizontal="right" vertical="center"/>
    </xf>
    <xf numFmtId="3" fontId="1" fillId="10" borderId="25" xfId="0" applyNumberFormat="1" applyFont="1" applyFill="1" applyBorder="1" applyAlignment="1" applyProtection="1">
      <alignment horizontal="right" vertical="center"/>
    </xf>
    <xf numFmtId="0" fontId="1" fillId="10" borderId="30" xfId="0" applyFont="1" applyFill="1" applyBorder="1" applyAlignment="1" applyProtection="1">
      <alignment horizontal="center" vertical="center"/>
    </xf>
    <xf numFmtId="164" fontId="1" fillId="10" borderId="31" xfId="0" applyNumberFormat="1" applyFont="1" applyFill="1" applyBorder="1" applyAlignment="1" applyProtection="1">
      <alignment horizontal="right" vertical="center"/>
    </xf>
    <xf numFmtId="164" fontId="1" fillId="10" borderId="32" xfId="0" applyNumberFormat="1" applyFont="1" applyFill="1" applyBorder="1" applyAlignment="1" applyProtection="1">
      <alignment horizontal="right" vertical="center"/>
    </xf>
    <xf numFmtId="164" fontId="1" fillId="10" borderId="44" xfId="0" applyNumberFormat="1" applyFont="1" applyFill="1" applyBorder="1" applyAlignment="1" applyProtection="1">
      <alignment horizontal="right" vertical="center"/>
    </xf>
    <xf numFmtId="164" fontId="1" fillId="10" borderId="34" xfId="0" applyNumberFormat="1" applyFont="1" applyFill="1" applyBorder="1" applyAlignment="1" applyProtection="1">
      <alignment horizontal="right" vertical="center"/>
    </xf>
    <xf numFmtId="164" fontId="1" fillId="10" borderId="30" xfId="0" applyNumberFormat="1" applyFont="1" applyFill="1" applyBorder="1" applyAlignment="1" applyProtection="1">
      <alignment horizontal="right" vertical="center"/>
    </xf>
    <xf numFmtId="0" fontId="6" fillId="10" borderId="49"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20" fillId="0" borderId="0" xfId="0" applyFont="1" applyFill="1" applyBorder="1" applyAlignment="1" applyProtection="1">
      <alignment vertical="center" textRotation="90" wrapText="1"/>
    </xf>
    <xf numFmtId="0" fontId="7" fillId="0" borderId="79" xfId="0" applyFont="1" applyFill="1" applyBorder="1" applyProtection="1"/>
    <xf numFmtId="0" fontId="1" fillId="0" borderId="79" xfId="0" applyFont="1" applyFill="1" applyBorder="1" applyAlignment="1" applyProtection="1">
      <alignment horizontal="left" vertical="center" wrapText="1"/>
    </xf>
    <xf numFmtId="0" fontId="1" fillId="0" borderId="39" xfId="0" applyFont="1" applyFill="1" applyBorder="1" applyAlignment="1" applyProtection="1">
      <alignment horizontal="left" vertical="center" wrapText="1"/>
    </xf>
    <xf numFmtId="0" fontId="5" fillId="0" borderId="39" xfId="0" applyFont="1" applyFill="1" applyBorder="1" applyProtection="1"/>
    <xf numFmtId="0" fontId="1" fillId="0" borderId="80" xfId="0" applyFont="1" applyFill="1" applyBorder="1" applyAlignment="1" applyProtection="1">
      <alignment vertical="center"/>
    </xf>
    <xf numFmtId="0" fontId="0" fillId="0" borderId="56" xfId="0" applyBorder="1" applyAlignment="1"/>
    <xf numFmtId="0" fontId="1" fillId="0" borderId="0" xfId="0" applyFont="1" applyFill="1" applyBorder="1" applyAlignment="1" applyProtection="1">
      <alignment vertical="center"/>
    </xf>
    <xf numFmtId="0" fontId="2" fillId="10" borderId="55" xfId="0" applyFont="1" applyFill="1" applyBorder="1" applyAlignment="1" applyProtection="1">
      <alignment horizontal="left" vertical="center" wrapText="1"/>
    </xf>
    <xf numFmtId="0" fontId="3" fillId="0" borderId="48" xfId="0" applyFont="1" applyFill="1" applyBorder="1" applyAlignment="1" applyProtection="1">
      <alignment horizontal="left" vertical="center" wrapText="1" indent="2"/>
    </xf>
    <xf numFmtId="0" fontId="3" fillId="0" borderId="49" xfId="0" applyFont="1" applyFill="1" applyBorder="1" applyAlignment="1" applyProtection="1">
      <alignment horizontal="left" vertical="center" wrapText="1" indent="2"/>
    </xf>
    <xf numFmtId="0" fontId="19" fillId="0" borderId="65" xfId="0" applyFont="1" applyBorder="1" applyAlignment="1">
      <alignment vertical="center" textRotation="90"/>
    </xf>
    <xf numFmtId="0" fontId="6" fillId="10" borderId="6" xfId="0" applyFont="1" applyFill="1" applyBorder="1" applyAlignment="1" applyProtection="1">
      <alignment vertical="center" wrapText="1"/>
    </xf>
    <xf numFmtId="164" fontId="7" fillId="10" borderId="9" xfId="0" applyNumberFormat="1" applyFont="1" applyFill="1" applyBorder="1" applyAlignment="1" applyProtection="1">
      <alignment vertical="center" wrapText="1"/>
    </xf>
    <xf numFmtId="164" fontId="7" fillId="10" borderId="7" xfId="0" applyNumberFormat="1" applyFont="1" applyFill="1" applyBorder="1" applyAlignment="1" applyProtection="1">
      <alignment vertical="center" wrapText="1"/>
    </xf>
    <xf numFmtId="164" fontId="7" fillId="10" borderId="26" xfId="0" applyNumberFormat="1" applyFont="1" applyFill="1" applyBorder="1" applyAlignment="1" applyProtection="1">
      <alignment vertical="center" wrapText="1"/>
    </xf>
    <xf numFmtId="164" fontId="7" fillId="10" borderId="41" xfId="0" applyNumberFormat="1" applyFont="1" applyFill="1" applyBorder="1" applyAlignment="1" applyProtection="1">
      <alignment vertical="center" wrapText="1"/>
    </xf>
    <xf numFmtId="164" fontId="7" fillId="10" borderId="8" xfId="0" applyNumberFormat="1" applyFont="1" applyFill="1" applyBorder="1" applyAlignment="1" applyProtection="1">
      <alignment vertical="center" wrapText="1"/>
    </xf>
    <xf numFmtId="0" fontId="2" fillId="10" borderId="64" xfId="0" applyFont="1" applyFill="1" applyBorder="1" applyAlignment="1" applyProtection="1">
      <alignment vertical="center" wrapText="1"/>
    </xf>
    <xf numFmtId="0" fontId="6" fillId="0" borderId="45" xfId="0" applyFont="1" applyFill="1" applyBorder="1" applyAlignment="1" applyProtection="1">
      <alignment vertical="center" wrapText="1"/>
    </xf>
    <xf numFmtId="0" fontId="3" fillId="0" borderId="48" xfId="0" applyFont="1" applyFill="1" applyBorder="1" applyAlignment="1" applyProtection="1">
      <alignment vertical="center" wrapText="1"/>
    </xf>
    <xf numFmtId="0" fontId="6" fillId="0" borderId="54" xfId="0" applyFont="1" applyFill="1" applyBorder="1" applyAlignment="1" applyProtection="1">
      <alignment horizontal="left" vertical="center" wrapText="1"/>
    </xf>
    <xf numFmtId="0" fontId="6" fillId="0" borderId="50" xfId="0" applyFont="1" applyFill="1" applyBorder="1" applyAlignment="1" applyProtection="1">
      <alignment horizontal="left" vertical="center" wrapText="1"/>
    </xf>
    <xf numFmtId="0" fontId="6" fillId="0" borderId="48" xfId="0" applyFont="1" applyFill="1" applyBorder="1" applyAlignment="1" applyProtection="1">
      <alignment horizontal="left" vertical="center" wrapText="1"/>
    </xf>
    <xf numFmtId="0" fontId="1" fillId="0" borderId="81" xfId="0" applyFont="1" applyFill="1" applyBorder="1" applyAlignment="1" applyProtection="1">
      <alignment vertical="center"/>
    </xf>
    <xf numFmtId="0" fontId="1" fillId="0" borderId="82" xfId="0" applyFont="1" applyFill="1" applyBorder="1" applyAlignment="1" applyProtection="1">
      <alignment vertical="center" wrapText="1"/>
    </xf>
    <xf numFmtId="0" fontId="1" fillId="0" borderId="81" xfId="0" applyFont="1" applyFill="1" applyBorder="1" applyAlignment="1" applyProtection="1">
      <alignment vertical="center" wrapText="1"/>
    </xf>
    <xf numFmtId="0" fontId="12" fillId="11" borderId="2" xfId="0" applyFont="1" applyFill="1" applyBorder="1" applyAlignment="1" applyProtection="1">
      <alignment horizontal="left" vertical="center" wrapText="1"/>
    </xf>
    <xf numFmtId="0" fontId="3" fillId="11" borderId="48" xfId="0" applyFont="1" applyFill="1" applyBorder="1" applyAlignment="1" applyProtection="1">
      <alignment horizontal="center" vertical="center" wrapText="1"/>
    </xf>
    <xf numFmtId="0" fontId="2" fillId="10" borderId="39" xfId="0" applyFont="1" applyFill="1" applyBorder="1" applyAlignment="1" applyProtection="1">
      <alignment horizontal="left" vertical="center" wrapText="1"/>
    </xf>
    <xf numFmtId="0" fontId="3" fillId="0" borderId="46"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xf>
    <xf numFmtId="0" fontId="6" fillId="0" borderId="57" xfId="0" applyFont="1" applyFill="1" applyBorder="1" applyAlignment="1" applyProtection="1">
      <alignment horizontal="center" vertical="center" wrapText="1"/>
    </xf>
    <xf numFmtId="164" fontId="5" fillId="10" borderId="15" xfId="0" applyNumberFormat="1" applyFont="1" applyFill="1" applyBorder="1" applyAlignment="1" applyProtection="1">
      <alignment horizontal="right" vertical="center"/>
    </xf>
    <xf numFmtId="164" fontId="5" fillId="10" borderId="83" xfId="0" applyNumberFormat="1" applyFont="1" applyFill="1" applyBorder="1" applyAlignment="1" applyProtection="1">
      <alignment horizontal="right" vertical="center"/>
    </xf>
    <xf numFmtId="164" fontId="5" fillId="10" borderId="27" xfId="0" applyNumberFormat="1" applyFont="1" applyFill="1" applyBorder="1" applyAlignment="1" applyProtection="1">
      <alignment horizontal="right" vertical="center"/>
    </xf>
    <xf numFmtId="0" fontId="3" fillId="7" borderId="50" xfId="0" applyFont="1" applyFill="1" applyBorder="1" applyAlignment="1" applyProtection="1">
      <alignment vertical="center" wrapText="1"/>
      <protection locked="0"/>
    </xf>
    <xf numFmtId="0" fontId="3" fillId="7" borderId="6" xfId="0" applyFont="1" applyFill="1" applyBorder="1" applyAlignment="1" applyProtection="1">
      <alignment vertical="center" wrapText="1"/>
      <protection locked="0"/>
    </xf>
    <xf numFmtId="0" fontId="3" fillId="7" borderId="49" xfId="0" applyFont="1" applyFill="1" applyBorder="1" applyAlignment="1" applyProtection="1">
      <alignment vertical="center" wrapText="1"/>
      <protection locked="0"/>
    </xf>
    <xf numFmtId="164" fontId="5" fillId="10" borderId="84" xfId="0" applyNumberFormat="1" applyFont="1" applyFill="1" applyBorder="1" applyAlignment="1" applyProtection="1">
      <alignment vertical="center"/>
    </xf>
    <xf numFmtId="0" fontId="2" fillId="0" borderId="39" xfId="0" applyFont="1" applyFill="1" applyBorder="1" applyAlignment="1" applyProtection="1">
      <alignment horizontal="left" vertical="center" textRotation="90" wrapText="1"/>
    </xf>
    <xf numFmtId="0" fontId="3" fillId="0" borderId="85" xfId="0" applyFont="1" applyFill="1" applyBorder="1" applyAlignment="1" applyProtection="1">
      <alignment horizontal="center" vertical="center" wrapText="1"/>
    </xf>
    <xf numFmtId="0" fontId="2" fillId="0" borderId="48" xfId="0" applyFont="1" applyFill="1" applyBorder="1" applyAlignment="1" applyProtection="1">
      <alignment horizontal="left" vertical="center" wrapText="1"/>
    </xf>
    <xf numFmtId="0" fontId="3" fillId="10" borderId="10" xfId="0" applyFont="1" applyFill="1" applyBorder="1" applyAlignment="1" applyProtection="1">
      <alignment horizontal="center" vertical="center" wrapText="1"/>
    </xf>
    <xf numFmtId="0" fontId="2" fillId="10" borderId="86" xfId="0" applyFont="1" applyFill="1" applyBorder="1" applyAlignment="1" applyProtection="1">
      <alignment vertical="center" wrapText="1"/>
    </xf>
    <xf numFmtId="0" fontId="3" fillId="0" borderId="25"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indent="3"/>
    </xf>
    <xf numFmtId="0" fontId="3" fillId="0" borderId="18" xfId="0"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indent="3"/>
    </xf>
    <xf numFmtId="0" fontId="3" fillId="0" borderId="26" xfId="0" applyFont="1" applyFill="1" applyBorder="1" applyAlignment="1" applyProtection="1">
      <alignment horizontal="center" vertical="center" wrapText="1"/>
    </xf>
    <xf numFmtId="164" fontId="5" fillId="0" borderId="84" xfId="0" applyNumberFormat="1" applyFont="1" applyFill="1" applyBorder="1" applyAlignment="1" applyProtection="1">
      <alignment vertical="center"/>
    </xf>
    <xf numFmtId="0" fontId="16" fillId="0" borderId="0" xfId="0" applyFont="1" applyFill="1" applyBorder="1" applyProtection="1"/>
    <xf numFmtId="0" fontId="2" fillId="0" borderId="13" xfId="0" applyFont="1" applyFill="1" applyBorder="1" applyAlignment="1" applyProtection="1">
      <alignment horizontal="left" vertical="center" wrapText="1" indent="2"/>
    </xf>
    <xf numFmtId="2" fontId="16" fillId="0" borderId="0" xfId="0" applyNumberFormat="1" applyFont="1" applyFill="1" applyBorder="1" applyAlignment="1" applyProtection="1">
      <alignment horizontal="center" vertical="center"/>
    </xf>
    <xf numFmtId="164" fontId="1" fillId="0" borderId="10" xfId="0" applyNumberFormat="1" applyFont="1" applyFill="1" applyBorder="1" applyAlignment="1" applyProtection="1">
      <alignment vertical="center"/>
      <protection locked="0"/>
    </xf>
    <xf numFmtId="164" fontId="1" fillId="0" borderId="11" xfId="0" applyNumberFormat="1" applyFont="1" applyFill="1" applyBorder="1" applyAlignment="1" applyProtection="1">
      <alignment vertical="center"/>
      <protection locked="0"/>
    </xf>
    <xf numFmtId="164" fontId="1" fillId="0" borderId="25" xfId="0" applyNumberFormat="1" applyFont="1" applyFill="1" applyBorder="1" applyAlignment="1" applyProtection="1">
      <alignment vertical="center"/>
      <protection locked="0"/>
    </xf>
    <xf numFmtId="164" fontId="1" fillId="0" borderId="33" xfId="0" applyNumberFormat="1" applyFont="1" applyFill="1" applyBorder="1" applyAlignment="1" applyProtection="1">
      <alignment vertical="center"/>
      <protection locked="0"/>
    </xf>
    <xf numFmtId="164" fontId="1" fillId="0" borderId="12" xfId="0" applyNumberFormat="1" applyFont="1" applyFill="1" applyBorder="1" applyAlignment="1" applyProtection="1">
      <alignment vertical="center"/>
      <protection locked="0"/>
    </xf>
    <xf numFmtId="164" fontId="1" fillId="0" borderId="13" xfId="0" applyNumberFormat="1" applyFont="1" applyFill="1" applyBorder="1" applyAlignment="1" applyProtection="1">
      <alignment vertical="center"/>
      <protection locked="0"/>
    </xf>
    <xf numFmtId="164" fontId="5" fillId="0" borderId="87" xfId="0" applyNumberFormat="1" applyFont="1" applyFill="1" applyBorder="1" applyAlignment="1" applyProtection="1">
      <alignment vertical="center"/>
    </xf>
    <xf numFmtId="164" fontId="1" fillId="0" borderId="68" xfId="0" applyNumberFormat="1" applyFont="1" applyFill="1" applyBorder="1" applyAlignment="1" applyProtection="1">
      <alignment vertical="center"/>
    </xf>
    <xf numFmtId="164" fontId="1" fillId="0" borderId="85" xfId="0" applyNumberFormat="1" applyFont="1" applyFill="1" applyBorder="1" applyAlignment="1" applyProtection="1">
      <alignment vertical="center"/>
    </xf>
    <xf numFmtId="164" fontId="1" fillId="0" borderId="88" xfId="0" applyNumberFormat="1" applyFont="1" applyFill="1" applyBorder="1" applyAlignment="1" applyProtection="1">
      <alignment vertical="center"/>
    </xf>
    <xf numFmtId="0" fontId="1" fillId="0" borderId="1" xfId="0"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vertical="center"/>
      <protection locked="0"/>
    </xf>
    <xf numFmtId="0" fontId="0" fillId="0" borderId="1" xfId="0" applyFill="1" applyBorder="1" applyProtection="1">
      <protection locked="0"/>
    </xf>
    <xf numFmtId="2" fontId="16" fillId="0" borderId="1" xfId="0" applyNumberFormat="1" applyFont="1" applyFill="1" applyBorder="1" applyAlignment="1" applyProtection="1">
      <alignment horizontal="center" vertical="center"/>
      <protection locked="0"/>
    </xf>
    <xf numFmtId="0" fontId="9" fillId="0" borderId="1" xfId="0" applyFont="1" applyFill="1" applyBorder="1" applyProtection="1">
      <protection locked="0"/>
    </xf>
    <xf numFmtId="2" fontId="3" fillId="0" borderId="1" xfId="0" applyNumberFormat="1" applyFont="1" applyFill="1" applyBorder="1" applyAlignment="1" applyProtection="1">
      <alignment horizontal="center" vertical="center" wrapText="1"/>
      <protection locked="0"/>
    </xf>
    <xf numFmtId="0" fontId="2" fillId="11" borderId="46" xfId="0" applyFont="1" applyFill="1" applyBorder="1" applyAlignment="1" applyProtection="1">
      <alignment vertical="center" wrapText="1"/>
    </xf>
    <xf numFmtId="0" fontId="6" fillId="11" borderId="2" xfId="0" applyFont="1" applyFill="1" applyBorder="1" applyAlignment="1" applyProtection="1">
      <alignment horizontal="left" vertical="center" wrapText="1"/>
    </xf>
    <xf numFmtId="167" fontId="7" fillId="10" borderId="11" xfId="0" applyNumberFormat="1" applyFont="1" applyFill="1" applyBorder="1" applyAlignment="1" applyProtection="1">
      <alignment vertical="center" wrapText="1"/>
    </xf>
    <xf numFmtId="0" fontId="3" fillId="12" borderId="6"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164" fontId="5" fillId="0" borderId="9" xfId="0" applyNumberFormat="1" applyFont="1" applyFill="1" applyBorder="1" applyAlignment="1" applyProtection="1">
      <alignment horizontal="right" vertical="center"/>
      <protection locked="0"/>
    </xf>
    <xf numFmtId="0" fontId="3" fillId="0" borderId="2" xfId="0" applyFont="1" applyFill="1" applyBorder="1" applyAlignment="1" applyProtection="1">
      <alignment horizontal="left" vertical="center" wrapText="1" indent="4"/>
    </xf>
    <xf numFmtId="0" fontId="3" fillId="7" borderId="39" xfId="0" applyFont="1" applyFill="1" applyBorder="1" applyAlignment="1" applyProtection="1">
      <alignment vertical="center" wrapText="1"/>
      <protection locked="0"/>
    </xf>
    <xf numFmtId="0" fontId="3" fillId="7" borderId="54" xfId="0" applyFont="1" applyFill="1" applyBorder="1" applyAlignment="1" applyProtection="1">
      <alignment horizontal="center" vertical="center" wrapText="1"/>
    </xf>
    <xf numFmtId="2" fontId="22" fillId="3" borderId="89" xfId="0" applyNumberFormat="1" applyFont="1" applyFill="1" applyBorder="1" applyAlignment="1" applyProtection="1">
      <alignment horizontal="right" vertical="center"/>
    </xf>
    <xf numFmtId="2" fontId="22" fillId="3" borderId="90" xfId="0" applyNumberFormat="1" applyFont="1" applyFill="1" applyBorder="1" applyAlignment="1" applyProtection="1">
      <alignment horizontal="right" vertical="center"/>
    </xf>
    <xf numFmtId="2" fontId="22" fillId="3" borderId="91" xfId="0" applyNumberFormat="1" applyFont="1" applyFill="1" applyBorder="1" applyAlignment="1" applyProtection="1">
      <alignment horizontal="right" vertical="center"/>
    </xf>
    <xf numFmtId="2" fontId="22" fillId="3" borderId="92" xfId="0" applyNumberFormat="1" applyFont="1" applyFill="1" applyBorder="1" applyAlignment="1" applyProtection="1">
      <alignment horizontal="right" vertical="center"/>
    </xf>
    <xf numFmtId="2" fontId="22" fillId="3" borderId="93" xfId="0" applyNumberFormat="1" applyFont="1" applyFill="1" applyBorder="1" applyAlignment="1" applyProtection="1">
      <alignment horizontal="right" vertical="center"/>
    </xf>
    <xf numFmtId="2" fontId="23" fillId="5" borderId="94" xfId="0" applyNumberFormat="1" applyFont="1" applyFill="1" applyBorder="1" applyAlignment="1" applyProtection="1">
      <alignment horizontal="right" vertical="center"/>
      <protection locked="0"/>
    </xf>
    <xf numFmtId="2" fontId="23" fillId="3" borderId="95" xfId="0" applyNumberFormat="1" applyFont="1" applyFill="1" applyBorder="1" applyAlignment="1" applyProtection="1">
      <alignment horizontal="right" vertical="center"/>
    </xf>
    <xf numFmtId="2" fontId="23" fillId="3" borderId="96" xfId="0" applyNumberFormat="1" applyFont="1" applyFill="1" applyBorder="1" applyAlignment="1" applyProtection="1">
      <alignment horizontal="right" vertical="center"/>
    </xf>
    <xf numFmtId="2" fontId="23" fillId="3" borderId="97" xfId="0" applyNumberFormat="1" applyFont="1" applyFill="1" applyBorder="1" applyAlignment="1" applyProtection="1">
      <alignment horizontal="right" vertical="center"/>
    </xf>
    <xf numFmtId="2" fontId="23" fillId="3" borderId="98" xfId="0" applyNumberFormat="1" applyFont="1" applyFill="1" applyBorder="1" applyAlignment="1" applyProtection="1">
      <alignment horizontal="right" vertical="center"/>
    </xf>
    <xf numFmtId="2" fontId="23" fillId="3" borderId="94" xfId="0" applyNumberFormat="1" applyFont="1" applyFill="1" applyBorder="1" applyAlignment="1" applyProtection="1">
      <alignment horizontal="right" vertical="center"/>
    </xf>
    <xf numFmtId="2" fontId="23" fillId="5" borderId="99" xfId="0" applyNumberFormat="1" applyFont="1" applyFill="1" applyBorder="1" applyAlignment="1" applyProtection="1">
      <alignment horizontal="right" vertical="center"/>
    </xf>
    <xf numFmtId="2" fontId="23" fillId="5" borderId="100" xfId="0" applyNumberFormat="1" applyFont="1" applyFill="1" applyBorder="1" applyAlignment="1" applyProtection="1">
      <alignment horizontal="right" vertical="center"/>
    </xf>
    <xf numFmtId="2" fontId="23" fillId="5" borderId="101" xfId="0" applyNumberFormat="1" applyFont="1" applyFill="1" applyBorder="1" applyAlignment="1" applyProtection="1">
      <alignment horizontal="right" vertical="center"/>
      <protection locked="0"/>
    </xf>
    <xf numFmtId="2" fontId="23" fillId="5" borderId="99" xfId="0" applyNumberFormat="1" applyFont="1" applyFill="1" applyBorder="1" applyAlignment="1" applyProtection="1">
      <alignment horizontal="right" vertical="center"/>
      <protection locked="0"/>
    </xf>
    <xf numFmtId="2" fontId="23" fillId="5" borderId="102" xfId="0" applyNumberFormat="1" applyFont="1" applyFill="1" applyBorder="1" applyAlignment="1" applyProtection="1">
      <alignment horizontal="right" vertical="center"/>
      <protection locked="0"/>
    </xf>
    <xf numFmtId="2" fontId="23" fillId="0" borderId="100" xfId="0" applyNumberFormat="1" applyFont="1" applyBorder="1" applyAlignment="1" applyProtection="1">
      <alignment horizontal="right" vertical="center"/>
    </xf>
    <xf numFmtId="2" fontId="23" fillId="0" borderId="101" xfId="0" applyNumberFormat="1" applyFont="1" applyBorder="1" applyAlignment="1" applyProtection="1">
      <alignment horizontal="right" vertical="center"/>
    </xf>
    <xf numFmtId="2" fontId="23" fillId="0" borderId="99" xfId="0" applyNumberFormat="1" applyFont="1" applyBorder="1" applyAlignment="1" applyProtection="1">
      <alignment horizontal="right" vertical="center"/>
    </xf>
    <xf numFmtId="2" fontId="23" fillId="0" borderId="102" xfId="0" applyNumberFormat="1" applyFont="1" applyBorder="1" applyAlignment="1" applyProtection="1">
      <alignment horizontal="right" vertical="center"/>
    </xf>
    <xf numFmtId="2" fontId="23" fillId="5" borderId="89" xfId="0" applyNumberFormat="1" applyFont="1" applyFill="1" applyBorder="1" applyAlignment="1" applyProtection="1">
      <alignment horizontal="right" vertical="center"/>
    </xf>
    <xf numFmtId="2" fontId="23" fillId="5" borderId="90" xfId="0" applyNumberFormat="1" applyFont="1" applyFill="1" applyBorder="1" applyAlignment="1" applyProtection="1">
      <alignment horizontal="right" vertical="center"/>
    </xf>
    <xf numFmtId="2" fontId="23" fillId="5" borderId="91" xfId="0" applyNumberFormat="1" applyFont="1" applyFill="1" applyBorder="1" applyAlignment="1" applyProtection="1">
      <alignment horizontal="right" vertical="center"/>
      <protection locked="0"/>
    </xf>
    <xf numFmtId="2" fontId="23" fillId="5" borderId="92" xfId="0" applyNumberFormat="1" applyFont="1" applyFill="1" applyBorder="1" applyAlignment="1" applyProtection="1">
      <alignment horizontal="right" vertical="center"/>
      <protection locked="0"/>
    </xf>
    <xf numFmtId="2" fontId="23" fillId="5" borderId="93" xfId="0" applyNumberFormat="1" applyFont="1" applyFill="1" applyBorder="1" applyAlignment="1" applyProtection="1">
      <alignment horizontal="right" vertical="center"/>
      <protection locked="0"/>
    </xf>
    <xf numFmtId="2" fontId="23" fillId="5" borderId="89" xfId="0" applyNumberFormat="1" applyFont="1" applyFill="1" applyBorder="1" applyAlignment="1" applyProtection="1">
      <alignment horizontal="right" vertical="center"/>
      <protection locked="0"/>
    </xf>
    <xf numFmtId="2" fontId="23" fillId="5" borderId="100" xfId="0" applyNumberFormat="1" applyFont="1" applyFill="1" applyBorder="1" applyAlignment="1" applyProtection="1">
      <alignment horizontal="right" vertical="center"/>
      <protection locked="0"/>
    </xf>
    <xf numFmtId="2" fontId="23" fillId="5" borderId="103" xfId="0" applyNumberFormat="1" applyFont="1" applyFill="1" applyBorder="1" applyAlignment="1" applyProtection="1">
      <alignment horizontal="right" vertical="center"/>
      <protection locked="0"/>
    </xf>
    <xf numFmtId="2" fontId="23" fillId="5" borderId="104" xfId="0" applyNumberFormat="1" applyFont="1" applyFill="1" applyBorder="1" applyAlignment="1" applyProtection="1">
      <alignment horizontal="right" vertical="center"/>
      <protection locked="0"/>
    </xf>
    <xf numFmtId="2" fontId="23" fillId="5" borderId="105" xfId="0" applyNumberFormat="1" applyFont="1" applyFill="1" applyBorder="1" applyAlignment="1" applyProtection="1">
      <alignment horizontal="right" vertical="center"/>
      <protection locked="0"/>
    </xf>
    <xf numFmtId="2" fontId="23" fillId="5" borderId="106" xfId="0" applyNumberFormat="1" applyFont="1" applyFill="1" applyBorder="1" applyAlignment="1" applyProtection="1">
      <alignment horizontal="right" vertical="center"/>
      <protection locked="0"/>
    </xf>
    <xf numFmtId="2" fontId="23" fillId="5" borderId="107" xfId="0" applyNumberFormat="1" applyFont="1" applyFill="1" applyBorder="1" applyAlignment="1" applyProtection="1">
      <alignment horizontal="right" vertical="center"/>
      <protection locked="0"/>
    </xf>
    <xf numFmtId="2" fontId="23" fillId="5" borderId="108" xfId="0" applyNumberFormat="1" applyFont="1" applyFill="1" applyBorder="1" applyAlignment="1" applyProtection="1">
      <alignment horizontal="right" vertical="center"/>
      <protection locked="0"/>
    </xf>
    <xf numFmtId="3" fontId="22" fillId="3" borderId="89" xfId="0" applyNumberFormat="1" applyFont="1" applyFill="1" applyBorder="1" applyAlignment="1" applyProtection="1">
      <alignment horizontal="right" vertical="center"/>
    </xf>
    <xf numFmtId="3" fontId="22" fillId="3" borderId="90" xfId="0" applyNumberFormat="1" applyFont="1" applyFill="1" applyBorder="1" applyAlignment="1" applyProtection="1">
      <alignment horizontal="right" vertical="center"/>
    </xf>
    <xf numFmtId="3" fontId="22" fillId="3" borderId="91" xfId="0" applyNumberFormat="1" applyFont="1" applyFill="1" applyBorder="1" applyAlignment="1" applyProtection="1">
      <alignment horizontal="right" vertical="center"/>
    </xf>
    <xf numFmtId="3" fontId="23" fillId="5" borderId="99" xfId="0" applyNumberFormat="1" applyFont="1" applyFill="1" applyBorder="1" applyAlignment="1" applyProtection="1">
      <alignment horizontal="right" vertical="center"/>
    </xf>
    <xf numFmtId="3" fontId="23" fillId="5" borderId="100" xfId="0" applyNumberFormat="1" applyFont="1" applyFill="1" applyBorder="1" applyAlignment="1" applyProtection="1">
      <alignment horizontal="right" vertical="center"/>
    </xf>
    <xf numFmtId="3" fontId="23" fillId="5" borderId="102" xfId="0" applyNumberFormat="1" applyFont="1" applyFill="1" applyBorder="1" applyAlignment="1" applyProtection="1">
      <alignment horizontal="right" vertical="center"/>
    </xf>
    <xf numFmtId="3" fontId="23" fillId="5" borderId="99" xfId="0" applyNumberFormat="1" applyFont="1" applyFill="1" applyBorder="1" applyAlignment="1" applyProtection="1">
      <alignment horizontal="right" vertical="center"/>
      <protection locked="0"/>
    </xf>
    <xf numFmtId="3" fontId="23" fillId="5" borderId="102" xfId="0" applyNumberFormat="1" applyFont="1" applyFill="1" applyBorder="1" applyAlignment="1" applyProtection="1">
      <alignment horizontal="right" vertical="center"/>
      <protection locked="0"/>
    </xf>
    <xf numFmtId="3" fontId="23" fillId="5" borderId="104" xfId="0" applyNumberFormat="1" applyFont="1" applyFill="1" applyBorder="1" applyAlignment="1" applyProtection="1">
      <alignment horizontal="right" vertical="center"/>
    </xf>
    <xf numFmtId="3" fontId="23" fillId="5" borderId="105" xfId="0" applyNumberFormat="1" applyFont="1" applyFill="1" applyBorder="1" applyAlignment="1" applyProtection="1">
      <alignment horizontal="right" vertical="center"/>
    </xf>
    <xf numFmtId="3" fontId="23" fillId="5" borderId="106" xfId="0" applyNumberFormat="1" applyFont="1" applyFill="1" applyBorder="1" applyAlignment="1" applyProtection="1">
      <alignment horizontal="right" vertical="center"/>
    </xf>
    <xf numFmtId="3" fontId="23" fillId="5" borderId="104" xfId="0" applyNumberFormat="1" applyFont="1" applyFill="1" applyBorder="1" applyAlignment="1" applyProtection="1">
      <alignment horizontal="right" vertical="center"/>
      <protection locked="0"/>
    </xf>
    <xf numFmtId="3" fontId="23" fillId="5" borderId="106" xfId="0" applyNumberFormat="1" applyFont="1" applyFill="1" applyBorder="1" applyAlignment="1" applyProtection="1">
      <alignment horizontal="right" vertical="center"/>
      <protection locked="0"/>
    </xf>
    <xf numFmtId="3" fontId="22" fillId="5" borderId="109" xfId="0" applyNumberFormat="1" applyFont="1" applyFill="1" applyBorder="1" applyAlignment="1" applyProtection="1">
      <alignment horizontal="right" vertical="center"/>
    </xf>
    <xf numFmtId="3" fontId="22" fillId="5" borderId="110" xfId="0" applyNumberFormat="1" applyFont="1" applyFill="1" applyBorder="1" applyAlignment="1" applyProtection="1">
      <alignment horizontal="right" vertical="center"/>
    </xf>
    <xf numFmtId="3" fontId="22" fillId="5" borderId="111" xfId="0" applyNumberFormat="1" applyFont="1" applyFill="1" applyBorder="1" applyAlignment="1" applyProtection="1">
      <alignment horizontal="right" vertical="center"/>
      <protection locked="0"/>
    </xf>
    <xf numFmtId="3" fontId="22" fillId="5" borderId="109" xfId="0" applyNumberFormat="1" applyFont="1" applyFill="1" applyBorder="1" applyAlignment="1" applyProtection="1">
      <alignment horizontal="right" vertical="center"/>
      <protection locked="0"/>
    </xf>
    <xf numFmtId="3" fontId="22" fillId="5" borderId="99" xfId="0" applyNumberFormat="1" applyFont="1" applyFill="1" applyBorder="1" applyAlignment="1" applyProtection="1">
      <alignment horizontal="right" vertical="center"/>
    </xf>
    <xf numFmtId="3" fontId="22" fillId="5" borderId="100" xfId="0" applyNumberFormat="1" applyFont="1" applyFill="1" applyBorder="1" applyAlignment="1" applyProtection="1">
      <alignment horizontal="right" vertical="center"/>
    </xf>
    <xf numFmtId="3" fontId="22" fillId="5" borderId="102" xfId="0" applyNumberFormat="1" applyFont="1" applyFill="1" applyBorder="1" applyAlignment="1" applyProtection="1">
      <alignment horizontal="right" vertical="center"/>
      <protection locked="0"/>
    </xf>
    <xf numFmtId="3" fontId="22" fillId="5" borderId="99" xfId="0" applyNumberFormat="1" applyFont="1" applyFill="1" applyBorder="1" applyAlignment="1" applyProtection="1">
      <alignment horizontal="right" vertical="center"/>
      <protection locked="0"/>
    </xf>
    <xf numFmtId="168" fontId="23" fillId="5" borderId="99" xfId="0" applyNumberFormat="1" applyFont="1" applyFill="1" applyBorder="1" applyAlignment="1" applyProtection="1">
      <alignment horizontal="right" vertical="center"/>
      <protection locked="0"/>
    </xf>
    <xf numFmtId="168" fontId="23" fillId="5" borderId="99" xfId="0" applyNumberFormat="1" applyFont="1" applyFill="1" applyBorder="1" applyAlignment="1" applyProtection="1">
      <alignment horizontal="right" vertical="center"/>
    </xf>
    <xf numFmtId="168" fontId="23" fillId="5" borderId="100" xfId="0" applyNumberFormat="1" applyFont="1" applyFill="1" applyBorder="1" applyAlignment="1" applyProtection="1">
      <alignment horizontal="right" vertical="center"/>
    </xf>
    <xf numFmtId="168" fontId="23" fillId="5" borderId="102" xfId="0" applyNumberFormat="1" applyFont="1" applyFill="1" applyBorder="1" applyAlignment="1" applyProtection="1">
      <alignment horizontal="right" vertical="center"/>
      <protection locked="0"/>
    </xf>
    <xf numFmtId="168" fontId="23" fillId="5" borderId="104" xfId="0" applyNumberFormat="1" applyFont="1" applyFill="1" applyBorder="1" applyAlignment="1" applyProtection="1">
      <alignment horizontal="right" vertical="center"/>
    </xf>
    <xf numFmtId="168" fontId="23" fillId="5" borderId="103" xfId="0" applyNumberFormat="1" applyFont="1" applyFill="1" applyBorder="1" applyAlignment="1" applyProtection="1">
      <alignment horizontal="right" vertical="center"/>
      <protection locked="0"/>
    </xf>
    <xf numFmtId="168" fontId="23" fillId="5" borderId="101" xfId="0" applyNumberFormat="1" applyFont="1" applyFill="1" applyBorder="1" applyAlignment="1" applyProtection="1">
      <alignment horizontal="right" vertical="center"/>
      <protection locked="0"/>
    </xf>
    <xf numFmtId="168" fontId="23" fillId="5" borderId="100" xfId="0" applyNumberFormat="1" applyFont="1" applyFill="1" applyBorder="1" applyAlignment="1" applyProtection="1">
      <alignment horizontal="right" vertical="center"/>
      <protection locked="0"/>
    </xf>
    <xf numFmtId="168" fontId="23" fillId="5" borderId="105" xfId="0" applyNumberFormat="1" applyFont="1" applyFill="1" applyBorder="1" applyAlignment="1" applyProtection="1">
      <alignment horizontal="right" vertical="center"/>
    </xf>
    <xf numFmtId="168" fontId="23" fillId="5" borderId="106" xfId="0" applyNumberFormat="1" applyFont="1" applyFill="1" applyBorder="1" applyAlignment="1" applyProtection="1">
      <alignment horizontal="right" vertical="center"/>
      <protection locked="0"/>
    </xf>
    <xf numFmtId="168" fontId="23" fillId="5" borderId="107" xfId="0" applyNumberFormat="1" applyFont="1" applyFill="1" applyBorder="1" applyAlignment="1" applyProtection="1">
      <alignment horizontal="right" vertical="center"/>
      <protection locked="0"/>
    </xf>
    <xf numFmtId="168" fontId="22" fillId="5" borderId="112" xfId="0" applyNumberFormat="1" applyFont="1" applyFill="1" applyBorder="1" applyAlignment="1" applyProtection="1">
      <alignment vertical="center"/>
      <protection locked="0"/>
    </xf>
    <xf numFmtId="168" fontId="22" fillId="5" borderId="113" xfId="0" applyNumberFormat="1" applyFont="1" applyFill="1" applyBorder="1" applyAlignment="1" applyProtection="1">
      <alignment vertical="center"/>
      <protection locked="0"/>
    </xf>
    <xf numFmtId="168" fontId="22" fillId="5" borderId="109" xfId="0" applyNumberFormat="1" applyFont="1" applyFill="1" applyBorder="1" applyAlignment="1" applyProtection="1">
      <alignment vertical="center"/>
      <protection locked="0"/>
    </xf>
    <xf numFmtId="168" fontId="22" fillId="5" borderId="111" xfId="0" applyNumberFormat="1" applyFont="1" applyFill="1" applyBorder="1" applyAlignment="1" applyProtection="1">
      <alignment vertical="center"/>
      <protection locked="0"/>
    </xf>
    <xf numFmtId="168" fontId="22" fillId="5" borderId="114" xfId="0" applyNumberFormat="1" applyFont="1" applyFill="1" applyBorder="1" applyAlignment="1" applyProtection="1">
      <alignment vertical="center"/>
      <protection locked="0"/>
    </xf>
    <xf numFmtId="168" fontId="23" fillId="5" borderId="115" xfId="0" applyNumberFormat="1" applyFont="1" applyFill="1" applyBorder="1" applyAlignment="1" applyProtection="1">
      <alignment vertical="center"/>
      <protection locked="0"/>
    </xf>
    <xf numFmtId="168" fontId="23" fillId="0" borderId="116" xfId="0" applyNumberFormat="1" applyFont="1" applyBorder="1" applyAlignment="1" applyProtection="1">
      <alignment vertical="center"/>
    </xf>
    <xf numFmtId="168" fontId="23" fillId="0" borderId="99" xfId="0" applyNumberFormat="1" applyFont="1" applyBorder="1" applyAlignment="1" applyProtection="1">
      <alignment vertical="center"/>
    </xf>
    <xf numFmtId="168" fontId="23" fillId="0" borderId="102" xfId="0" applyNumberFormat="1" applyFont="1" applyBorder="1" applyAlignment="1" applyProtection="1">
      <alignment vertical="center"/>
    </xf>
    <xf numFmtId="168" fontId="23" fillId="0" borderId="101" xfId="0" applyNumberFormat="1" applyFont="1" applyBorder="1" applyAlignment="1" applyProtection="1">
      <alignment vertical="center"/>
    </xf>
    <xf numFmtId="168" fontId="23" fillId="5" borderId="117" xfId="0" applyNumberFormat="1" applyFont="1" applyFill="1" applyBorder="1" applyAlignment="1" applyProtection="1">
      <alignment vertical="center"/>
      <protection locked="0"/>
    </xf>
    <xf numFmtId="168" fontId="23" fillId="5" borderId="118" xfId="0" applyNumberFormat="1" applyFont="1" applyFill="1" applyBorder="1" applyAlignment="1" applyProtection="1">
      <alignment vertical="center"/>
      <protection locked="0"/>
    </xf>
    <xf numFmtId="168" fontId="23" fillId="5" borderId="104" xfId="0" applyNumberFormat="1" applyFont="1" applyFill="1" applyBorder="1" applyAlignment="1" applyProtection="1">
      <alignment vertical="center"/>
      <protection locked="0"/>
    </xf>
    <xf numFmtId="168" fontId="23" fillId="5" borderId="106" xfId="0" applyNumberFormat="1" applyFont="1" applyFill="1" applyBorder="1" applyAlignment="1" applyProtection="1">
      <alignment vertical="center"/>
      <protection locked="0"/>
    </xf>
    <xf numFmtId="168" fontId="23" fillId="5" borderId="108" xfId="0" applyNumberFormat="1" applyFont="1" applyFill="1" applyBorder="1" applyAlignment="1" applyProtection="1">
      <alignment vertical="center"/>
      <protection locked="0"/>
    </xf>
    <xf numFmtId="168" fontId="23" fillId="5" borderId="119" xfId="0" applyNumberFormat="1" applyFont="1" applyFill="1" applyBorder="1" applyAlignment="1" applyProtection="1">
      <alignment vertical="center"/>
      <protection locked="0"/>
    </xf>
    <xf numFmtId="168" fontId="23" fillId="5" borderId="120" xfId="0" applyNumberFormat="1" applyFont="1" applyFill="1" applyBorder="1" applyAlignment="1" applyProtection="1">
      <alignment vertical="center"/>
      <protection locked="0"/>
    </xf>
    <xf numFmtId="168" fontId="23" fillId="5" borderId="121" xfId="0" applyNumberFormat="1" applyFont="1" applyFill="1" applyBorder="1" applyAlignment="1" applyProtection="1">
      <alignment vertical="center"/>
      <protection locked="0"/>
    </xf>
    <xf numFmtId="168" fontId="23" fillId="5" borderId="122" xfId="0" applyNumberFormat="1" applyFont="1" applyFill="1" applyBorder="1" applyAlignment="1" applyProtection="1">
      <alignment vertical="center"/>
      <protection locked="0"/>
    </xf>
    <xf numFmtId="168" fontId="23" fillId="5" borderId="123" xfId="0" applyNumberFormat="1" applyFont="1" applyFill="1" applyBorder="1" applyAlignment="1" applyProtection="1">
      <alignment vertical="center"/>
      <protection locked="0"/>
    </xf>
    <xf numFmtId="168" fontId="22" fillId="5" borderId="115" xfId="0" applyNumberFormat="1" applyFont="1" applyFill="1" applyBorder="1" applyAlignment="1" applyProtection="1">
      <alignment vertical="center"/>
      <protection locked="0"/>
    </xf>
    <xf numFmtId="168" fontId="22" fillId="0" borderId="116" xfId="0" applyNumberFormat="1" applyFont="1" applyBorder="1" applyAlignment="1" applyProtection="1">
      <alignment vertical="center"/>
    </xf>
    <xf numFmtId="168" fontId="22" fillId="0" borderId="99" xfId="0" applyNumberFormat="1" applyFont="1" applyBorder="1" applyAlignment="1" applyProtection="1">
      <alignment vertical="center"/>
    </xf>
    <xf numFmtId="168" fontId="22" fillId="0" borderId="102" xfId="0" applyNumberFormat="1" applyFont="1" applyBorder="1" applyAlignment="1" applyProtection="1">
      <alignment vertical="center"/>
    </xf>
    <xf numFmtId="168" fontId="22" fillId="0" borderId="101" xfId="0" applyNumberFormat="1" applyFont="1" applyBorder="1" applyAlignment="1" applyProtection="1">
      <alignment vertical="center"/>
    </xf>
    <xf numFmtId="168" fontId="22" fillId="5" borderId="119" xfId="0" applyNumberFormat="1" applyFont="1" applyFill="1" applyBorder="1" applyAlignment="1" applyProtection="1">
      <alignment vertical="center"/>
      <protection locked="0"/>
    </xf>
    <xf numFmtId="168" fontId="22" fillId="5" borderId="120" xfId="0" applyNumberFormat="1" applyFont="1" applyFill="1" applyBorder="1" applyAlignment="1" applyProtection="1">
      <alignment vertical="center"/>
      <protection locked="0"/>
    </xf>
    <xf numFmtId="168" fontId="22" fillId="5" borderId="121" xfId="0" applyNumberFormat="1" applyFont="1" applyFill="1" applyBorder="1" applyAlignment="1" applyProtection="1">
      <alignment vertical="center"/>
      <protection locked="0"/>
    </xf>
    <xf numFmtId="168" fontId="22" fillId="5" borderId="122" xfId="0" applyNumberFormat="1" applyFont="1" applyFill="1" applyBorder="1" applyAlignment="1" applyProtection="1">
      <alignment vertical="center"/>
      <protection locked="0"/>
    </xf>
    <xf numFmtId="168" fontId="22" fillId="5" borderId="123" xfId="0" applyNumberFormat="1" applyFont="1" applyFill="1" applyBorder="1" applyAlignment="1" applyProtection="1">
      <alignment vertical="center"/>
      <protection locked="0"/>
    </xf>
    <xf numFmtId="168" fontId="22" fillId="5" borderId="124" xfId="0" applyNumberFormat="1" applyFont="1" applyFill="1" applyBorder="1" applyAlignment="1" applyProtection="1">
      <alignment vertical="center"/>
    </xf>
    <xf numFmtId="168" fontId="22" fillId="5" borderId="125" xfId="0" applyNumberFormat="1" applyFont="1" applyFill="1" applyBorder="1" applyAlignment="1" applyProtection="1">
      <alignment vertical="center"/>
    </xf>
    <xf numFmtId="168" fontId="22" fillId="5" borderId="125" xfId="0" applyNumberFormat="1" applyFont="1" applyFill="1" applyBorder="1" applyAlignment="1" applyProtection="1">
      <alignment vertical="center"/>
      <protection locked="0"/>
    </xf>
    <xf numFmtId="168" fontId="22" fillId="5" borderId="126" xfId="0" applyNumberFormat="1" applyFont="1" applyFill="1" applyBorder="1" applyAlignment="1" applyProtection="1">
      <alignment vertical="center"/>
      <protection locked="0"/>
    </xf>
    <xf numFmtId="168" fontId="22" fillId="5" borderId="127" xfId="0" applyNumberFormat="1" applyFont="1" applyFill="1" applyBorder="1" applyAlignment="1" applyProtection="1">
      <alignment vertical="center"/>
      <protection locked="0"/>
    </xf>
    <xf numFmtId="168" fontId="22" fillId="5" borderId="128" xfId="0" applyNumberFormat="1" applyFont="1" applyFill="1" applyBorder="1" applyAlignment="1" applyProtection="1">
      <alignment vertical="center"/>
      <protection locked="0"/>
    </xf>
    <xf numFmtId="168" fontId="22" fillId="3" borderId="129" xfId="0" applyNumberFormat="1" applyFont="1" applyFill="1" applyBorder="1" applyAlignment="1" applyProtection="1">
      <alignment vertical="center"/>
      <protection locked="0"/>
    </xf>
    <xf numFmtId="168" fontId="22" fillId="3" borderId="130" xfId="0" applyNumberFormat="1" applyFont="1" applyFill="1" applyBorder="1" applyAlignment="1" applyProtection="1">
      <alignment vertical="center"/>
      <protection locked="0"/>
    </xf>
    <xf numFmtId="168" fontId="22" fillId="3" borderId="131" xfId="0" applyNumberFormat="1" applyFont="1" applyFill="1" applyBorder="1" applyAlignment="1" applyProtection="1">
      <alignment vertical="center"/>
      <protection locked="0"/>
    </xf>
    <xf numFmtId="168" fontId="22" fillId="3" borderId="132" xfId="0" applyNumberFormat="1" applyFont="1" applyFill="1" applyBorder="1" applyAlignment="1" applyProtection="1">
      <alignment vertical="center"/>
      <protection locked="0"/>
    </xf>
    <xf numFmtId="168" fontId="22" fillId="3" borderId="133" xfId="0" applyNumberFormat="1" applyFont="1" applyFill="1" applyBorder="1" applyAlignment="1" applyProtection="1">
      <alignment vertical="center"/>
      <protection locked="0"/>
    </xf>
    <xf numFmtId="168" fontId="23" fillId="5" borderId="112" xfId="0" applyNumberFormat="1" applyFont="1" applyFill="1" applyBorder="1" applyAlignment="1" applyProtection="1">
      <alignment vertical="center"/>
      <protection locked="0"/>
    </xf>
    <xf numFmtId="168" fontId="23" fillId="5" borderId="113" xfId="0" applyNumberFormat="1" applyFont="1" applyFill="1" applyBorder="1" applyAlignment="1" applyProtection="1">
      <alignment vertical="center"/>
      <protection locked="0"/>
    </xf>
    <xf numFmtId="168" fontId="23" fillId="5" borderId="134" xfId="0" applyNumberFormat="1" applyFont="1" applyFill="1" applyBorder="1" applyAlignment="1" applyProtection="1">
      <alignment vertical="center"/>
      <protection locked="0"/>
    </xf>
    <xf numFmtId="168" fontId="23" fillId="5" borderId="114" xfId="0" applyNumberFormat="1" applyFont="1" applyFill="1" applyBorder="1" applyAlignment="1" applyProtection="1">
      <alignment vertical="center"/>
      <protection locked="0"/>
    </xf>
    <xf numFmtId="168" fontId="23" fillId="5" borderId="109" xfId="0" applyNumberFormat="1" applyFont="1" applyFill="1" applyBorder="1" applyAlignment="1" applyProtection="1">
      <alignment vertical="center"/>
      <protection locked="0"/>
    </xf>
    <xf numFmtId="168" fontId="23" fillId="5" borderId="116" xfId="0" applyNumberFormat="1" applyFont="1" applyFill="1" applyBorder="1" applyAlignment="1" applyProtection="1">
      <alignment vertical="center"/>
      <protection locked="0"/>
    </xf>
    <xf numFmtId="168" fontId="23" fillId="5" borderId="103" xfId="0" applyNumberFormat="1" applyFont="1" applyFill="1" applyBorder="1" applyAlignment="1" applyProtection="1">
      <alignment vertical="center"/>
      <protection locked="0"/>
    </xf>
    <xf numFmtId="168" fontId="23" fillId="5" borderId="93" xfId="0" applyNumberFormat="1" applyFont="1" applyFill="1" applyBorder="1" applyAlignment="1" applyProtection="1">
      <alignment vertical="center"/>
      <protection locked="0"/>
    </xf>
    <xf numFmtId="168" fontId="23" fillId="5" borderId="99" xfId="0" applyNumberFormat="1" applyFont="1" applyFill="1" applyBorder="1" applyAlignment="1" applyProtection="1">
      <alignment vertical="center"/>
      <protection locked="0"/>
    </xf>
    <xf numFmtId="168" fontId="23" fillId="5" borderId="101" xfId="0" applyNumberFormat="1" applyFont="1" applyFill="1" applyBorder="1" applyAlignment="1" applyProtection="1">
      <alignment vertical="center"/>
      <protection locked="0"/>
    </xf>
    <xf numFmtId="168" fontId="23" fillId="0" borderId="115" xfId="0" applyNumberFormat="1" applyFont="1" applyBorder="1" applyAlignment="1" applyProtection="1">
      <alignment vertical="center"/>
    </xf>
    <xf numFmtId="168" fontId="23" fillId="0" borderId="103" xfId="0" applyNumberFormat="1" applyFont="1" applyBorder="1" applyAlignment="1" applyProtection="1">
      <alignment vertical="center"/>
    </xf>
    <xf numFmtId="168" fontId="23" fillId="0" borderId="93" xfId="0" applyNumberFormat="1" applyFont="1" applyBorder="1" applyAlignment="1" applyProtection="1">
      <alignment vertical="center"/>
    </xf>
    <xf numFmtId="168" fontId="22" fillId="0" borderId="100" xfId="0" applyNumberFormat="1" applyFont="1" applyBorder="1" applyAlignment="1" applyProtection="1">
      <alignment vertical="center"/>
    </xf>
    <xf numFmtId="168" fontId="22" fillId="0" borderId="114" xfId="0" applyNumberFormat="1" applyFont="1" applyBorder="1" applyAlignment="1" applyProtection="1">
      <alignment vertical="center"/>
    </xf>
    <xf numFmtId="168" fontId="22" fillId="0" borderId="109" xfId="0" applyNumberFormat="1" applyFont="1" applyBorder="1" applyAlignment="1" applyProtection="1">
      <alignment vertical="center"/>
    </xf>
    <xf numFmtId="168" fontId="22" fillId="0" borderId="135" xfId="0" applyNumberFormat="1" applyFont="1" applyBorder="1" applyAlignment="1" applyProtection="1">
      <alignment vertical="center"/>
    </xf>
    <xf numFmtId="168" fontId="22" fillId="5" borderId="100" xfId="0" applyNumberFormat="1" applyFont="1" applyFill="1" applyBorder="1" applyAlignment="1" applyProtection="1">
      <alignment vertical="center"/>
    </xf>
    <xf numFmtId="168" fontId="22" fillId="0" borderId="136" xfId="0" applyNumberFormat="1" applyFont="1" applyBorder="1" applyAlignment="1" applyProtection="1">
      <alignment vertical="center"/>
    </xf>
    <xf numFmtId="168" fontId="22" fillId="5" borderId="105" xfId="0" applyNumberFormat="1" applyFont="1" applyFill="1" applyBorder="1" applyAlignment="1" applyProtection="1">
      <alignment vertical="center"/>
      <protection locked="0"/>
    </xf>
    <xf numFmtId="168" fontId="22" fillId="0" borderId="105" xfId="0" applyNumberFormat="1" applyFont="1" applyBorder="1" applyAlignment="1" applyProtection="1">
      <alignment vertical="center"/>
    </xf>
    <xf numFmtId="168" fontId="22" fillId="0" borderId="108" xfId="0" applyNumberFormat="1" applyFont="1" applyBorder="1" applyAlignment="1" applyProtection="1">
      <alignment vertical="center"/>
    </xf>
    <xf numFmtId="168" fontId="22" fillId="0" borderId="104" xfId="0" applyNumberFormat="1" applyFont="1" applyBorder="1" applyAlignment="1" applyProtection="1">
      <alignment vertical="center"/>
    </xf>
    <xf numFmtId="168" fontId="22" fillId="0" borderId="137" xfId="0" applyNumberFormat="1" applyFont="1" applyBorder="1" applyAlignment="1" applyProtection="1">
      <alignment vertical="center"/>
    </xf>
    <xf numFmtId="168" fontId="22" fillId="0" borderId="93" xfId="0" applyNumberFormat="1" applyFont="1" applyBorder="1" applyAlignment="1" applyProtection="1">
      <alignment vertical="center"/>
    </xf>
    <xf numFmtId="168" fontId="22" fillId="0" borderId="138" xfId="0" applyNumberFormat="1" applyFont="1" applyBorder="1" applyAlignment="1" applyProtection="1">
      <alignment vertical="center"/>
    </xf>
    <xf numFmtId="168" fontId="23" fillId="5" borderId="100" xfId="0" applyNumberFormat="1" applyFont="1" applyFill="1" applyBorder="1" applyAlignment="1" applyProtection="1">
      <alignment vertical="center"/>
    </xf>
    <xf numFmtId="168" fontId="23" fillId="0" borderId="100" xfId="0" applyNumberFormat="1" applyFont="1" applyBorder="1" applyAlignment="1" applyProtection="1">
      <alignment vertical="center"/>
    </xf>
    <xf numFmtId="168" fontId="23" fillId="0" borderId="136" xfId="0" applyNumberFormat="1" applyFont="1" applyBorder="1" applyAlignment="1" applyProtection="1">
      <alignment vertical="center"/>
    </xf>
    <xf numFmtId="168" fontId="23" fillId="5" borderId="105" xfId="0" applyNumberFormat="1" applyFont="1" applyFill="1" applyBorder="1" applyAlignment="1" applyProtection="1">
      <alignment vertical="center"/>
      <protection locked="0"/>
    </xf>
    <xf numFmtId="168" fontId="23" fillId="5" borderId="137" xfId="0" applyNumberFormat="1" applyFont="1" applyFill="1" applyBorder="1" applyAlignment="1" applyProtection="1">
      <alignment vertical="center"/>
      <protection locked="0"/>
    </xf>
    <xf numFmtId="168" fontId="23" fillId="5" borderId="139" xfId="0" applyNumberFormat="1" applyFont="1" applyFill="1" applyBorder="1" applyAlignment="1" applyProtection="1">
      <alignment vertical="center"/>
      <protection locked="0"/>
    </xf>
    <xf numFmtId="168" fontId="23" fillId="5" borderId="140" xfId="0" applyNumberFormat="1" applyFont="1" applyFill="1" applyBorder="1" applyAlignment="1" applyProtection="1">
      <alignment vertical="center"/>
      <protection locked="0"/>
    </xf>
    <xf numFmtId="3" fontId="22" fillId="0" borderId="141" xfId="0" applyNumberFormat="1" applyFont="1" applyBorder="1" applyAlignment="1" applyProtection="1">
      <alignment vertical="center"/>
    </xf>
    <xf numFmtId="3" fontId="22" fillId="0" borderId="128" xfId="0" applyNumberFormat="1" applyFont="1" applyBorder="1" applyAlignment="1" applyProtection="1">
      <alignment vertical="center"/>
    </xf>
    <xf numFmtId="3" fontId="22" fillId="0" borderId="126" xfId="0" applyNumberFormat="1" applyFont="1" applyBorder="1" applyAlignment="1" applyProtection="1">
      <alignment vertical="center"/>
    </xf>
    <xf numFmtId="3" fontId="22" fillId="0" borderId="142" xfId="0" applyNumberFormat="1" applyFont="1" applyBorder="1" applyAlignment="1" applyProtection="1">
      <alignment vertical="center"/>
    </xf>
    <xf numFmtId="3" fontId="23" fillId="0" borderId="90" xfId="0" applyNumberFormat="1" applyFont="1" applyBorder="1" applyAlignment="1" applyProtection="1">
      <alignment vertical="center" wrapText="1"/>
    </xf>
    <xf numFmtId="3" fontId="23" fillId="0" borderId="93" xfId="0" applyNumberFormat="1" applyFont="1" applyBorder="1" applyAlignment="1" applyProtection="1">
      <alignment vertical="center" wrapText="1"/>
    </xf>
    <xf numFmtId="3" fontId="23" fillId="0" borderId="89" xfId="0" applyNumberFormat="1" applyFont="1" applyBorder="1" applyAlignment="1" applyProtection="1">
      <alignment vertical="center" wrapText="1"/>
    </xf>
    <xf numFmtId="3" fontId="22" fillId="0" borderId="93" xfId="0" applyNumberFormat="1" applyFont="1" applyBorder="1" applyAlignment="1" applyProtection="1">
      <alignment vertical="center" wrapText="1"/>
    </xf>
    <xf numFmtId="3" fontId="22" fillId="0" borderId="138" xfId="0" applyNumberFormat="1" applyFont="1" applyBorder="1" applyAlignment="1" applyProtection="1">
      <alignment vertical="center" wrapText="1"/>
    </xf>
    <xf numFmtId="3" fontId="23" fillId="5" borderId="90" xfId="0" applyNumberFormat="1" applyFont="1" applyFill="1" applyBorder="1" applyAlignment="1" applyProtection="1">
      <alignment vertical="center"/>
      <protection locked="0"/>
    </xf>
    <xf numFmtId="3" fontId="23" fillId="5" borderId="93" xfId="0" applyNumberFormat="1" applyFont="1" applyFill="1" applyBorder="1" applyAlignment="1" applyProtection="1">
      <alignment vertical="center"/>
      <protection locked="0"/>
    </xf>
    <xf numFmtId="3" fontId="23" fillId="5" borderId="89" xfId="0" applyNumberFormat="1" applyFont="1" applyFill="1" applyBorder="1" applyAlignment="1" applyProtection="1">
      <alignment vertical="center"/>
      <protection locked="0"/>
    </xf>
    <xf numFmtId="3" fontId="22" fillId="5" borderId="93" xfId="0" applyNumberFormat="1" applyFont="1" applyFill="1" applyBorder="1" applyAlignment="1" applyProtection="1">
      <alignment vertical="center"/>
      <protection locked="0"/>
    </xf>
    <xf numFmtId="3" fontId="22" fillId="5" borderId="138" xfId="0" applyNumberFormat="1" applyFont="1" applyFill="1" applyBorder="1" applyAlignment="1" applyProtection="1">
      <alignment vertical="center"/>
      <protection locked="0"/>
    </xf>
    <xf numFmtId="3" fontId="23" fillId="5" borderId="100" xfId="0" applyNumberFormat="1" applyFont="1" applyFill="1" applyBorder="1" applyAlignment="1" applyProtection="1">
      <alignment vertical="center"/>
      <protection locked="0"/>
    </xf>
    <xf numFmtId="3" fontId="23" fillId="5" borderId="101" xfId="0" applyNumberFormat="1" applyFont="1" applyFill="1" applyBorder="1" applyAlignment="1" applyProtection="1">
      <alignment vertical="center"/>
      <protection locked="0"/>
    </xf>
    <xf numFmtId="3" fontId="23" fillId="5" borderId="99" xfId="0" applyNumberFormat="1" applyFont="1" applyFill="1" applyBorder="1" applyAlignment="1" applyProtection="1">
      <alignment vertical="center"/>
      <protection locked="0"/>
    </xf>
    <xf numFmtId="3" fontId="23" fillId="5" borderId="105" xfId="0" applyNumberFormat="1" applyFont="1" applyFill="1" applyBorder="1" applyAlignment="1" applyProtection="1">
      <alignment vertical="center"/>
      <protection locked="0"/>
    </xf>
    <xf numFmtId="3" fontId="23" fillId="5" borderId="108" xfId="0" applyNumberFormat="1" applyFont="1" applyFill="1" applyBorder="1" applyAlignment="1" applyProtection="1">
      <alignment vertical="center"/>
      <protection locked="0"/>
    </xf>
    <xf numFmtId="3" fontId="23" fillId="5" borderId="104" xfId="0" applyNumberFormat="1" applyFont="1" applyFill="1" applyBorder="1" applyAlignment="1" applyProtection="1">
      <alignment vertical="center"/>
      <protection locked="0"/>
    </xf>
    <xf numFmtId="3" fontId="22" fillId="5" borderId="108" xfId="0" applyNumberFormat="1" applyFont="1" applyFill="1" applyBorder="1" applyAlignment="1" applyProtection="1">
      <alignment vertical="center"/>
      <protection locked="0"/>
    </xf>
    <xf numFmtId="3" fontId="22" fillId="5" borderId="137" xfId="0" applyNumberFormat="1" applyFont="1" applyFill="1" applyBorder="1" applyAlignment="1" applyProtection="1">
      <alignment vertical="center"/>
      <protection locked="0"/>
    </xf>
    <xf numFmtId="3" fontId="22" fillId="5" borderId="90" xfId="0" applyNumberFormat="1" applyFont="1" applyFill="1" applyBorder="1" applyAlignment="1" applyProtection="1">
      <alignment vertical="center"/>
      <protection locked="0"/>
    </xf>
    <xf numFmtId="3" fontId="22" fillId="5" borderId="89" xfId="0" applyNumberFormat="1" applyFont="1" applyFill="1" applyBorder="1" applyAlignment="1" applyProtection="1">
      <alignment vertical="center"/>
      <protection locked="0"/>
    </xf>
    <xf numFmtId="3" fontId="22" fillId="5" borderId="100" xfId="0" applyNumberFormat="1" applyFont="1" applyFill="1" applyBorder="1" applyAlignment="1" applyProtection="1">
      <alignment vertical="center"/>
      <protection locked="0"/>
    </xf>
    <xf numFmtId="3" fontId="22" fillId="5" borderId="101" xfId="0" applyNumberFormat="1" applyFont="1" applyFill="1" applyBorder="1" applyAlignment="1" applyProtection="1">
      <alignment vertical="center"/>
      <protection locked="0"/>
    </xf>
    <xf numFmtId="3" fontId="22" fillId="5" borderId="99" xfId="0" applyNumberFormat="1" applyFont="1" applyFill="1" applyBorder="1" applyAlignment="1" applyProtection="1">
      <alignment vertical="center"/>
      <protection locked="0"/>
    </xf>
    <xf numFmtId="3" fontId="23" fillId="5" borderId="139" xfId="0" applyNumberFormat="1" applyFont="1" applyFill="1" applyBorder="1" applyAlignment="1" applyProtection="1">
      <alignment vertical="center"/>
      <protection locked="0"/>
    </xf>
    <xf numFmtId="3" fontId="23" fillId="5" borderId="123" xfId="0" applyNumberFormat="1" applyFont="1" applyFill="1" applyBorder="1" applyAlignment="1" applyProtection="1">
      <alignment vertical="center"/>
      <protection locked="0"/>
    </xf>
    <xf numFmtId="3" fontId="23" fillId="5" borderId="121" xfId="0" applyNumberFormat="1" applyFont="1" applyFill="1" applyBorder="1" applyAlignment="1" applyProtection="1">
      <alignment vertical="center"/>
      <protection locked="0"/>
    </xf>
    <xf numFmtId="3" fontId="23" fillId="5" borderId="140" xfId="0" applyNumberFormat="1" applyFont="1" applyFill="1" applyBorder="1" applyAlignment="1" applyProtection="1">
      <alignment vertical="center"/>
      <protection locked="0"/>
    </xf>
    <xf numFmtId="3" fontId="22" fillId="5" borderId="141" xfId="0" applyNumberFormat="1" applyFont="1" applyFill="1" applyBorder="1" applyAlignment="1" applyProtection="1">
      <alignment vertical="center"/>
      <protection locked="0"/>
    </xf>
    <xf numFmtId="3" fontId="22" fillId="5" borderId="128" xfId="0" applyNumberFormat="1" applyFont="1" applyFill="1" applyBorder="1" applyAlignment="1" applyProtection="1">
      <alignment vertical="center"/>
      <protection locked="0"/>
    </xf>
    <xf numFmtId="3" fontId="22" fillId="5" borderId="126" xfId="0" applyNumberFormat="1" applyFont="1" applyFill="1" applyBorder="1" applyAlignment="1" applyProtection="1">
      <alignment vertical="center"/>
      <protection locked="0"/>
    </xf>
    <xf numFmtId="3" fontId="22" fillId="5" borderId="143" xfId="0" applyNumberFormat="1" applyFont="1" applyFill="1" applyBorder="1" applyAlignment="1" applyProtection="1">
      <alignment vertical="center"/>
      <protection locked="0"/>
    </xf>
    <xf numFmtId="3" fontId="22" fillId="5" borderId="139" xfId="0" applyNumberFormat="1" applyFont="1" applyFill="1" applyBorder="1" applyAlignment="1" applyProtection="1">
      <alignment vertical="center"/>
      <protection locked="0"/>
    </xf>
    <xf numFmtId="3" fontId="22" fillId="5" borderId="123" xfId="0" applyNumberFormat="1" applyFont="1" applyFill="1" applyBorder="1" applyAlignment="1" applyProtection="1">
      <alignment vertical="center"/>
      <protection locked="0"/>
    </xf>
    <xf numFmtId="3" fontId="22" fillId="5" borderId="121" xfId="0" applyNumberFormat="1" applyFont="1" applyFill="1" applyBorder="1" applyAlignment="1" applyProtection="1">
      <alignment vertical="center"/>
      <protection locked="0"/>
    </xf>
    <xf numFmtId="3" fontId="22" fillId="5" borderId="144" xfId="0" applyNumberFormat="1" applyFont="1" applyFill="1" applyBorder="1" applyAlignment="1" applyProtection="1">
      <alignment vertical="center"/>
      <protection locked="0"/>
    </xf>
    <xf numFmtId="168" fontId="22" fillId="5" borderId="90" xfId="0" applyNumberFormat="1" applyFont="1" applyFill="1" applyBorder="1" applyAlignment="1" applyProtection="1">
      <alignment vertical="center"/>
      <protection locked="0"/>
    </xf>
    <xf numFmtId="168" fontId="22" fillId="5" borderId="93" xfId="0" applyNumberFormat="1" applyFont="1" applyFill="1" applyBorder="1" applyAlignment="1" applyProtection="1">
      <alignment vertical="center"/>
      <protection locked="0"/>
    </xf>
    <xf numFmtId="168" fontId="22" fillId="5" borderId="89" xfId="0" applyNumberFormat="1" applyFont="1" applyFill="1" applyBorder="1" applyAlignment="1" applyProtection="1">
      <alignment vertical="center"/>
      <protection locked="0"/>
    </xf>
    <xf numFmtId="168" fontId="22" fillId="5" borderId="138" xfId="0" applyNumberFormat="1" applyFont="1" applyFill="1" applyBorder="1" applyAlignment="1" applyProtection="1">
      <alignment vertical="center"/>
      <protection locked="0"/>
    </xf>
    <xf numFmtId="168" fontId="22" fillId="5" borderId="108" xfId="0" applyNumberFormat="1" applyFont="1" applyFill="1" applyBorder="1" applyAlignment="1" applyProtection="1">
      <alignment vertical="center"/>
      <protection locked="0"/>
    </xf>
    <xf numFmtId="168" fontId="22" fillId="5" borderId="104" xfId="0" applyNumberFormat="1" applyFont="1" applyFill="1" applyBorder="1" applyAlignment="1" applyProtection="1">
      <alignment vertical="center"/>
      <protection locked="0"/>
    </xf>
    <xf numFmtId="168" fontId="22" fillId="5" borderId="137" xfId="0" applyNumberFormat="1" applyFont="1" applyFill="1" applyBorder="1" applyAlignment="1" applyProtection="1">
      <alignment vertical="center"/>
      <protection locked="0"/>
    </xf>
    <xf numFmtId="168" fontId="23" fillId="3" borderId="145" xfId="0" applyNumberFormat="1" applyFont="1" applyFill="1" applyBorder="1" applyAlignment="1" applyProtection="1">
      <alignment vertical="center" wrapText="1"/>
    </xf>
    <xf numFmtId="168" fontId="23" fillId="3" borderId="146" xfId="0" applyNumberFormat="1" applyFont="1" applyFill="1" applyBorder="1" applyAlignment="1" applyProtection="1">
      <alignment vertical="center" wrapText="1"/>
    </xf>
    <xf numFmtId="168" fontId="23" fillId="3" borderId="147" xfId="0" applyNumberFormat="1" applyFont="1" applyFill="1" applyBorder="1" applyAlignment="1" applyProtection="1">
      <alignment vertical="center" wrapText="1"/>
    </xf>
    <xf numFmtId="168" fontId="23" fillId="3" borderId="148" xfId="0" applyNumberFormat="1" applyFont="1" applyFill="1" applyBorder="1" applyAlignment="1" applyProtection="1">
      <alignment vertical="center" wrapText="1"/>
    </xf>
    <xf numFmtId="168" fontId="23" fillId="0" borderId="110" xfId="0" applyNumberFormat="1" applyFont="1" applyBorder="1" applyAlignment="1" applyProtection="1">
      <alignment vertical="center" wrapText="1"/>
    </xf>
    <xf numFmtId="168" fontId="23" fillId="0" borderId="114" xfId="0" applyNumberFormat="1" applyFont="1" applyBorder="1" applyAlignment="1" applyProtection="1">
      <alignment vertical="center" wrapText="1"/>
    </xf>
    <xf numFmtId="168" fontId="23" fillId="0" borderId="109" xfId="0" applyNumberFormat="1" applyFont="1" applyBorder="1" applyAlignment="1" applyProtection="1">
      <alignment vertical="center" wrapText="1"/>
    </xf>
    <xf numFmtId="168" fontId="23" fillId="0" borderId="135" xfId="0" applyNumberFormat="1" applyFont="1" applyBorder="1" applyAlignment="1" applyProtection="1">
      <alignment vertical="center" wrapText="1"/>
    </xf>
    <xf numFmtId="168" fontId="23" fillId="0" borderId="90" xfId="0" applyNumberFormat="1" applyFont="1" applyBorder="1" applyAlignment="1" applyProtection="1">
      <alignment vertical="center" wrapText="1"/>
    </xf>
    <xf numFmtId="168" fontId="23" fillId="0" borderId="93" xfId="0" applyNumberFormat="1" applyFont="1" applyBorder="1" applyAlignment="1" applyProtection="1">
      <alignment vertical="center" wrapText="1"/>
    </xf>
    <xf numFmtId="168" fontId="23" fillId="0" borderId="89" xfId="0" applyNumberFormat="1" applyFont="1" applyBorder="1" applyAlignment="1" applyProtection="1">
      <alignment vertical="center" wrapText="1"/>
    </xf>
    <xf numFmtId="168" fontId="23" fillId="0" borderId="138" xfId="0" applyNumberFormat="1" applyFont="1" applyBorder="1" applyAlignment="1" applyProtection="1">
      <alignment vertical="center" wrapText="1"/>
    </xf>
    <xf numFmtId="168" fontId="22" fillId="5" borderId="101" xfId="0" applyNumberFormat="1" applyFont="1" applyFill="1" applyBorder="1" applyAlignment="1" applyProtection="1">
      <alignment vertical="center"/>
      <protection locked="0"/>
    </xf>
    <xf numFmtId="168" fontId="22" fillId="5" borderId="99" xfId="0" applyNumberFormat="1" applyFont="1" applyFill="1" applyBorder="1" applyAlignment="1" applyProtection="1">
      <alignment vertical="center"/>
      <protection locked="0"/>
    </xf>
    <xf numFmtId="168" fontId="22" fillId="5" borderId="136" xfId="0" applyNumberFormat="1" applyFont="1" applyFill="1" applyBorder="1" applyAlignment="1" applyProtection="1">
      <alignment vertical="center"/>
      <protection locked="0"/>
    </xf>
    <xf numFmtId="168" fontId="22" fillId="5" borderId="105" xfId="0" applyNumberFormat="1" applyFont="1" applyFill="1" applyBorder="1" applyAlignment="1" applyProtection="1">
      <alignment vertical="center"/>
    </xf>
    <xf numFmtId="169" fontId="22" fillId="5" borderId="100" xfId="0" applyNumberFormat="1" applyFont="1" applyFill="1" applyBorder="1" applyAlignment="1" applyProtection="1">
      <alignment vertical="center"/>
    </xf>
    <xf numFmtId="169" fontId="22" fillId="5" borderId="101" xfId="0" applyNumberFormat="1" applyFont="1" applyFill="1" applyBorder="1" applyAlignment="1" applyProtection="1">
      <alignment vertical="center"/>
      <protection locked="0"/>
    </xf>
    <xf numFmtId="169" fontId="22" fillId="5" borderId="99" xfId="0" applyNumberFormat="1" applyFont="1" applyFill="1" applyBorder="1" applyAlignment="1" applyProtection="1">
      <alignment vertical="center"/>
      <protection locked="0"/>
    </xf>
    <xf numFmtId="169" fontId="22" fillId="5" borderId="136" xfId="0" applyNumberFormat="1" applyFont="1" applyFill="1" applyBorder="1" applyAlignment="1" applyProtection="1">
      <alignment vertical="center"/>
      <protection locked="0"/>
    </xf>
    <xf numFmtId="169" fontId="22" fillId="5" borderId="105" xfId="0" applyNumberFormat="1" applyFont="1" applyFill="1" applyBorder="1" applyAlignment="1" applyProtection="1">
      <alignment vertical="center"/>
    </xf>
    <xf numFmtId="169" fontId="22" fillId="5" borderId="108" xfId="0" applyNumberFormat="1" applyFont="1" applyFill="1" applyBorder="1" applyAlignment="1" applyProtection="1">
      <alignment vertical="center"/>
      <protection locked="0"/>
    </xf>
    <xf numFmtId="169" fontId="22" fillId="5" borderId="104" xfId="0" applyNumberFormat="1" applyFont="1" applyFill="1" applyBorder="1" applyAlignment="1" applyProtection="1">
      <alignment vertical="center"/>
      <protection locked="0"/>
    </xf>
    <xf numFmtId="169" fontId="22" fillId="5" borderId="137" xfId="0" applyNumberFormat="1" applyFont="1" applyFill="1" applyBorder="1" applyAlignment="1" applyProtection="1">
      <alignment vertical="center"/>
      <protection locked="0"/>
    </xf>
    <xf numFmtId="169" fontId="22" fillId="5" borderId="139" xfId="0" applyNumberFormat="1" applyFont="1" applyFill="1" applyBorder="1" applyAlignment="1" applyProtection="1">
      <alignment vertical="center"/>
    </xf>
    <xf numFmtId="169" fontId="22" fillId="5" borderId="123" xfId="0" applyNumberFormat="1" applyFont="1" applyFill="1" applyBorder="1" applyAlignment="1" applyProtection="1">
      <alignment vertical="center"/>
      <protection locked="0"/>
    </xf>
    <xf numFmtId="169" fontId="22" fillId="5" borderId="121" xfId="0" applyNumberFormat="1" applyFont="1" applyFill="1" applyBorder="1" applyAlignment="1" applyProtection="1">
      <alignment vertical="center"/>
      <protection locked="0"/>
    </xf>
    <xf numFmtId="169" fontId="22" fillId="5" borderId="140" xfId="0" applyNumberFormat="1" applyFont="1" applyFill="1" applyBorder="1" applyAlignment="1" applyProtection="1">
      <alignment vertical="center"/>
      <protection locked="0"/>
    </xf>
    <xf numFmtId="3" fontId="23" fillId="3" borderId="145" xfId="0" applyNumberFormat="1" applyFont="1" applyFill="1" applyBorder="1" applyAlignment="1" applyProtection="1">
      <alignment vertical="center" wrapText="1"/>
    </xf>
    <xf numFmtId="3" fontId="23" fillId="3" borderId="146" xfId="0" applyNumberFormat="1" applyFont="1" applyFill="1" applyBorder="1" applyAlignment="1" applyProtection="1">
      <alignment vertical="center" wrapText="1"/>
    </xf>
    <xf numFmtId="3" fontId="23" fillId="3" borderId="147" xfId="0" applyNumberFormat="1" applyFont="1" applyFill="1" applyBorder="1" applyAlignment="1" applyProtection="1">
      <alignment vertical="center" wrapText="1"/>
    </xf>
    <xf numFmtId="3" fontId="23" fillId="3" borderId="148" xfId="0" applyNumberFormat="1" applyFont="1" applyFill="1" applyBorder="1" applyAlignment="1" applyProtection="1">
      <alignment vertical="center" wrapText="1"/>
    </xf>
    <xf numFmtId="3" fontId="22" fillId="0" borderId="90" xfId="0" applyNumberFormat="1" applyFont="1" applyBorder="1" applyAlignment="1" applyProtection="1">
      <alignment vertical="center" wrapText="1"/>
    </xf>
    <xf numFmtId="3" fontId="22" fillId="0" borderId="89" xfId="0" applyNumberFormat="1" applyFont="1" applyBorder="1" applyAlignment="1" applyProtection="1">
      <alignment vertical="center" wrapText="1"/>
    </xf>
    <xf numFmtId="3" fontId="22" fillId="0" borderId="90" xfId="0" applyNumberFormat="1" applyFont="1" applyBorder="1" applyAlignment="1" applyProtection="1">
      <alignment vertical="center"/>
    </xf>
    <xf numFmtId="3" fontId="22" fillId="0" borderId="93" xfId="0" applyNumberFormat="1" applyFont="1" applyBorder="1" applyAlignment="1" applyProtection="1">
      <alignment vertical="center"/>
    </xf>
    <xf numFmtId="3" fontId="22" fillId="0" borderId="89" xfId="0" applyNumberFormat="1" applyFont="1" applyBorder="1" applyAlignment="1" applyProtection="1">
      <alignment vertical="center"/>
    </xf>
    <xf numFmtId="3" fontId="22" fillId="0" borderId="138" xfId="0" applyNumberFormat="1" applyFont="1" applyBorder="1" applyAlignment="1" applyProtection="1">
      <alignment vertical="center"/>
    </xf>
    <xf numFmtId="3" fontId="23" fillId="0" borderId="138" xfId="0" applyNumberFormat="1" applyFont="1" applyBorder="1" applyAlignment="1" applyProtection="1">
      <alignment vertical="center" wrapText="1"/>
    </xf>
    <xf numFmtId="3" fontId="23" fillId="5" borderId="100" xfId="0" applyNumberFormat="1" applyFont="1" applyFill="1" applyBorder="1" applyAlignment="1" applyProtection="1">
      <alignment vertical="center"/>
    </xf>
    <xf numFmtId="3" fontId="23" fillId="5" borderId="136" xfId="0" applyNumberFormat="1" applyFont="1" applyFill="1" applyBorder="1" applyAlignment="1" applyProtection="1">
      <alignment vertical="center"/>
      <protection locked="0"/>
    </xf>
    <xf numFmtId="3" fontId="23" fillId="5" borderId="90" xfId="0" applyNumberFormat="1" applyFont="1" applyFill="1" applyBorder="1" applyAlignment="1" applyProtection="1">
      <alignment vertical="center"/>
    </xf>
    <xf numFmtId="3" fontId="23" fillId="5" borderId="138" xfId="0" applyNumberFormat="1" applyFont="1" applyFill="1" applyBorder="1" applyAlignment="1" applyProtection="1">
      <alignment vertical="center"/>
      <protection locked="0"/>
    </xf>
    <xf numFmtId="4" fontId="23" fillId="5" borderId="105" xfId="0" applyNumberFormat="1" applyFont="1" applyFill="1" applyBorder="1" applyAlignment="1" applyProtection="1">
      <alignment vertical="center"/>
    </xf>
    <xf numFmtId="4" fontId="23" fillId="5" borderId="108" xfId="0" applyNumberFormat="1" applyFont="1" applyFill="1" applyBorder="1" applyAlignment="1" applyProtection="1">
      <alignment vertical="center"/>
      <protection locked="0"/>
    </xf>
    <xf numFmtId="4" fontId="23" fillId="5" borderId="104" xfId="0" applyNumberFormat="1" applyFont="1" applyFill="1" applyBorder="1" applyAlignment="1" applyProtection="1">
      <alignment vertical="center"/>
      <protection locked="0"/>
    </xf>
    <xf numFmtId="4" fontId="23" fillId="5" borderId="137" xfId="0" applyNumberFormat="1" applyFont="1" applyFill="1" applyBorder="1" applyAlignment="1" applyProtection="1">
      <alignment vertical="center"/>
      <protection locked="0"/>
    </xf>
    <xf numFmtId="169" fontId="23" fillId="5" borderId="105" xfId="0" applyNumberFormat="1" applyFont="1" applyFill="1" applyBorder="1" applyAlignment="1" applyProtection="1">
      <alignment vertical="center"/>
    </xf>
    <xf numFmtId="169" fontId="23" fillId="5" borderId="108" xfId="0" applyNumberFormat="1" applyFont="1" applyFill="1" applyBorder="1" applyAlignment="1" applyProtection="1">
      <alignment vertical="center"/>
      <protection locked="0"/>
    </xf>
    <xf numFmtId="169" fontId="23" fillId="5" borderId="104" xfId="0" applyNumberFormat="1" applyFont="1" applyFill="1" applyBorder="1" applyAlignment="1" applyProtection="1">
      <alignment vertical="center"/>
      <protection locked="0"/>
    </xf>
    <xf numFmtId="169" fontId="23" fillId="5" borderId="137" xfId="0" applyNumberFormat="1" applyFont="1" applyFill="1" applyBorder="1" applyAlignment="1" applyProtection="1">
      <alignment vertical="center"/>
      <protection locked="0"/>
    </xf>
    <xf numFmtId="169" fontId="23" fillId="5" borderId="149" xfId="0" applyNumberFormat="1" applyFont="1" applyFill="1" applyBorder="1" applyAlignment="1" applyProtection="1">
      <alignment vertical="center"/>
    </xf>
    <xf numFmtId="169" fontId="23" fillId="5" borderId="150" xfId="0" applyNumberFormat="1" applyFont="1" applyFill="1" applyBorder="1" applyAlignment="1" applyProtection="1">
      <alignment vertical="center"/>
      <protection locked="0"/>
    </xf>
    <xf numFmtId="169" fontId="23" fillId="5" borderId="151" xfId="0" applyNumberFormat="1" applyFont="1" applyFill="1" applyBorder="1" applyAlignment="1" applyProtection="1">
      <alignment vertical="center"/>
      <protection locked="0"/>
    </xf>
    <xf numFmtId="169" fontId="23" fillId="5" borderId="152" xfId="0" applyNumberFormat="1" applyFont="1" applyFill="1" applyBorder="1" applyAlignment="1" applyProtection="1">
      <alignment vertical="center"/>
      <protection locked="0"/>
    </xf>
    <xf numFmtId="168" fontId="22" fillId="0" borderId="90" xfId="0" applyNumberFormat="1" applyFont="1" applyBorder="1" applyAlignment="1" applyProtection="1">
      <alignment vertical="center" wrapText="1"/>
    </xf>
    <xf numFmtId="168" fontId="22" fillId="0" borderId="93" xfId="0" applyNumberFormat="1" applyFont="1" applyBorder="1" applyAlignment="1" applyProtection="1">
      <alignment vertical="center" wrapText="1"/>
    </xf>
    <xf numFmtId="168" fontId="22" fillId="0" borderId="89" xfId="0" applyNumberFormat="1" applyFont="1" applyBorder="1" applyAlignment="1" applyProtection="1">
      <alignment vertical="center" wrapText="1"/>
    </xf>
    <xf numFmtId="168" fontId="22" fillId="0" borderId="138" xfId="0" applyNumberFormat="1" applyFont="1" applyBorder="1" applyAlignment="1" applyProtection="1">
      <alignment vertical="center" wrapText="1"/>
    </xf>
    <xf numFmtId="168" fontId="22" fillId="0" borderId="90" xfId="0" applyNumberFormat="1" applyFont="1" applyBorder="1" applyAlignment="1" applyProtection="1">
      <alignment vertical="center"/>
    </xf>
    <xf numFmtId="168" fontId="22" fillId="0" borderId="89" xfId="0" applyNumberFormat="1" applyFont="1" applyBorder="1" applyAlignment="1" applyProtection="1">
      <alignment vertical="center"/>
    </xf>
    <xf numFmtId="168" fontId="23" fillId="5" borderId="90" xfId="0" applyNumberFormat="1" applyFont="1" applyFill="1" applyBorder="1" applyAlignment="1" applyProtection="1">
      <alignment vertical="center"/>
    </xf>
    <xf numFmtId="168" fontId="23" fillId="5" borderId="89" xfId="0" applyNumberFormat="1" applyFont="1" applyFill="1" applyBorder="1" applyAlignment="1" applyProtection="1">
      <alignment vertical="center"/>
      <protection locked="0"/>
    </xf>
    <xf numFmtId="168" fontId="23" fillId="5" borderId="138" xfId="0" applyNumberFormat="1" applyFont="1" applyFill="1" applyBorder="1" applyAlignment="1" applyProtection="1">
      <alignment vertical="center"/>
      <protection locked="0"/>
    </xf>
    <xf numFmtId="168" fontId="23" fillId="5" borderId="105" xfId="0" applyNumberFormat="1" applyFont="1" applyFill="1" applyBorder="1" applyAlignment="1" applyProtection="1">
      <alignment vertical="center"/>
    </xf>
    <xf numFmtId="169" fontId="23" fillId="5" borderId="139" xfId="0" applyNumberFormat="1" applyFont="1" applyFill="1" applyBorder="1" applyAlignment="1" applyProtection="1">
      <alignment vertical="center"/>
    </xf>
    <xf numFmtId="169" fontId="23" fillId="5" borderId="123" xfId="0" applyNumberFormat="1" applyFont="1" applyFill="1" applyBorder="1" applyAlignment="1" applyProtection="1">
      <alignment vertical="center"/>
      <protection locked="0"/>
    </xf>
    <xf numFmtId="169" fontId="23" fillId="5" borderId="121" xfId="0" applyNumberFormat="1" applyFont="1" applyFill="1" applyBorder="1" applyAlignment="1" applyProtection="1">
      <alignment vertical="center"/>
      <protection locked="0"/>
    </xf>
    <xf numFmtId="3" fontId="23" fillId="5" borderId="103" xfId="0" applyNumberFormat="1" applyFont="1" applyFill="1" applyBorder="1" applyAlignment="1" applyProtection="1">
      <alignment horizontal="right" vertical="center"/>
      <protection locked="0"/>
    </xf>
    <xf numFmtId="3" fontId="23" fillId="5" borderId="153" xfId="0" applyNumberFormat="1" applyFont="1" applyFill="1" applyBorder="1" applyAlignment="1" applyProtection="1">
      <alignment horizontal="right" vertical="center"/>
      <protection locked="0"/>
    </xf>
    <xf numFmtId="168" fontId="23" fillId="5" borderId="153" xfId="0" applyNumberFormat="1" applyFont="1" applyFill="1" applyBorder="1" applyAlignment="1" applyProtection="1">
      <alignment horizontal="right" vertical="center"/>
      <protection locked="0"/>
    </xf>
    <xf numFmtId="168" fontId="23" fillId="5" borderId="104" xfId="0" applyNumberFormat="1" applyFont="1" applyFill="1" applyBorder="1" applyAlignment="1" applyProtection="1">
      <alignment horizontal="right" vertical="center"/>
      <protection locked="0"/>
    </xf>
    <xf numFmtId="168" fontId="23" fillId="5" borderId="154" xfId="0" applyNumberFormat="1" applyFont="1" applyFill="1" applyBorder="1" applyAlignment="1" applyProtection="1">
      <alignment horizontal="right" vertical="center"/>
      <protection locked="0"/>
    </xf>
    <xf numFmtId="3" fontId="22" fillId="3" borderId="92" xfId="0" applyNumberFormat="1" applyFont="1" applyFill="1" applyBorder="1" applyAlignment="1" applyProtection="1">
      <alignment horizontal="right" vertical="center"/>
    </xf>
    <xf numFmtId="3" fontId="22" fillId="3" borderId="93" xfId="0" applyNumberFormat="1" applyFont="1" applyFill="1" applyBorder="1" applyAlignment="1" applyProtection="1">
      <alignment horizontal="right" vertical="center"/>
    </xf>
    <xf numFmtId="3" fontId="23" fillId="0" borderId="99" xfId="0" applyNumberFormat="1" applyFont="1" applyBorder="1" applyAlignment="1" applyProtection="1">
      <alignment horizontal="right" vertical="center"/>
    </xf>
    <xf numFmtId="3" fontId="23" fillId="0" borderId="100" xfId="0" applyNumberFormat="1" applyFont="1" applyBorder="1" applyAlignment="1" applyProtection="1">
      <alignment horizontal="right" vertical="center"/>
    </xf>
    <xf numFmtId="3" fontId="23" fillId="0" borderId="102" xfId="0" applyNumberFormat="1" applyFont="1" applyBorder="1" applyAlignment="1" applyProtection="1">
      <alignment horizontal="right" vertical="center"/>
    </xf>
    <xf numFmtId="3" fontId="23" fillId="0" borderId="103" xfId="0" applyNumberFormat="1" applyFont="1" applyBorder="1" applyAlignment="1" applyProtection="1">
      <alignment horizontal="right" vertical="center"/>
    </xf>
    <xf numFmtId="3" fontId="23" fillId="0" borderId="101" xfId="0" applyNumberFormat="1" applyFont="1" applyBorder="1" applyAlignment="1" applyProtection="1">
      <alignment horizontal="right" vertical="center"/>
    </xf>
    <xf numFmtId="3" fontId="23" fillId="0" borderId="93" xfId="0" applyNumberFormat="1" applyFont="1" applyBorder="1" applyAlignment="1" applyProtection="1">
      <alignment horizontal="right" vertical="center"/>
    </xf>
    <xf numFmtId="3" fontId="23" fillId="0" borderId="155" xfId="0" applyNumberFormat="1" applyFont="1" applyBorder="1" applyAlignment="1" applyProtection="1">
      <alignment horizontal="right" vertical="center"/>
    </xf>
    <xf numFmtId="3" fontId="23" fillId="5" borderId="100" xfId="0" applyNumberFormat="1" applyFont="1" applyFill="1" applyBorder="1" applyAlignment="1" applyProtection="1">
      <alignment horizontal="right" vertical="center"/>
      <protection locked="0"/>
    </xf>
    <xf numFmtId="3" fontId="23" fillId="5" borderId="101" xfId="0" applyNumberFormat="1" applyFont="1" applyFill="1" applyBorder="1" applyAlignment="1" applyProtection="1">
      <alignment horizontal="right" vertical="center"/>
      <protection locked="0"/>
    </xf>
    <xf numFmtId="3" fontId="23" fillId="5" borderId="105" xfId="0" applyNumberFormat="1" applyFont="1" applyFill="1" applyBorder="1" applyAlignment="1" applyProtection="1">
      <alignment horizontal="right" vertical="center"/>
      <protection locked="0"/>
    </xf>
    <xf numFmtId="3" fontId="23" fillId="5" borderId="107" xfId="0" applyNumberFormat="1" applyFont="1" applyFill="1" applyBorder="1" applyAlignment="1" applyProtection="1">
      <alignment horizontal="right" vertical="center"/>
      <protection locked="0"/>
    </xf>
    <xf numFmtId="3" fontId="23" fillId="5" borderId="108" xfId="0" applyNumberFormat="1" applyFont="1" applyFill="1" applyBorder="1" applyAlignment="1" applyProtection="1">
      <alignment horizontal="right" vertical="center"/>
      <protection locked="0"/>
    </xf>
    <xf numFmtId="3" fontId="22" fillId="3" borderId="114" xfId="0" applyNumberFormat="1" applyFont="1" applyFill="1" applyBorder="1" applyAlignment="1" applyProtection="1">
      <alignment horizontal="right" vertical="center"/>
    </xf>
    <xf numFmtId="170" fontId="23" fillId="0" borderId="100" xfId="0" applyNumberFormat="1" applyFont="1" applyBorder="1" applyAlignment="1" applyProtection="1">
      <alignment horizontal="right" vertical="center"/>
    </xf>
    <xf numFmtId="170" fontId="23" fillId="0" borderId="102" xfId="0" applyNumberFormat="1" applyFont="1" applyBorder="1" applyAlignment="1" applyProtection="1">
      <alignment horizontal="right" vertical="center"/>
    </xf>
    <xf numFmtId="170" fontId="23" fillId="0" borderId="103" xfId="0" applyNumberFormat="1" applyFont="1" applyBorder="1" applyAlignment="1" applyProtection="1">
      <alignment horizontal="right" vertical="center"/>
    </xf>
    <xf numFmtId="170" fontId="23" fillId="0" borderId="101" xfId="0" applyNumberFormat="1" applyFont="1" applyBorder="1" applyAlignment="1" applyProtection="1">
      <alignment horizontal="right" vertical="center"/>
    </xf>
    <xf numFmtId="170" fontId="23" fillId="13" borderId="99" xfId="0" applyNumberFormat="1" applyFont="1" applyFill="1" applyBorder="1" applyAlignment="1" applyProtection="1">
      <alignment horizontal="right" vertical="center"/>
      <protection locked="0"/>
    </xf>
    <xf numFmtId="170" fontId="23" fillId="13" borderId="100" xfId="0" applyNumberFormat="1" applyFont="1" applyFill="1" applyBorder="1" applyAlignment="1" applyProtection="1">
      <alignment horizontal="right" vertical="center"/>
      <protection locked="0"/>
    </xf>
    <xf numFmtId="170" fontId="23" fillId="13" borderId="102" xfId="0" applyNumberFormat="1" applyFont="1" applyFill="1" applyBorder="1" applyAlignment="1" applyProtection="1">
      <alignment horizontal="right" vertical="center"/>
      <protection locked="0"/>
    </xf>
    <xf numFmtId="170" fontId="23" fillId="13" borderId="103" xfId="0" applyNumberFormat="1" applyFont="1" applyFill="1" applyBorder="1" applyAlignment="1" applyProtection="1">
      <alignment horizontal="right" vertical="center"/>
      <protection locked="0"/>
    </xf>
    <xf numFmtId="170" fontId="23" fillId="13" borderId="101" xfId="0" applyNumberFormat="1" applyFont="1" applyFill="1" applyBorder="1" applyAlignment="1" applyProtection="1">
      <alignment horizontal="right" vertical="center"/>
      <protection locked="0"/>
    </xf>
    <xf numFmtId="4" fontId="24" fillId="5" borderId="99" xfId="0" applyNumberFormat="1" applyFont="1" applyFill="1" applyBorder="1" applyAlignment="1" applyProtection="1">
      <alignment vertical="center"/>
      <protection locked="0"/>
    </xf>
    <xf numFmtId="3" fontId="24" fillId="5" borderId="100" xfId="0" applyNumberFormat="1" applyFont="1" applyFill="1" applyBorder="1" applyAlignment="1" applyProtection="1">
      <alignment vertical="center"/>
      <protection locked="0"/>
    </xf>
    <xf numFmtId="3" fontId="24" fillId="5" borderId="102" xfId="0" applyNumberFormat="1" applyFont="1" applyFill="1" applyBorder="1" applyAlignment="1" applyProtection="1">
      <alignment vertical="center"/>
      <protection locked="0"/>
    </xf>
    <xf numFmtId="3" fontId="24" fillId="5" borderId="103" xfId="0" applyNumberFormat="1" applyFont="1" applyFill="1" applyBorder="1" applyAlignment="1" applyProtection="1">
      <alignment vertical="center"/>
      <protection locked="0"/>
    </xf>
    <xf numFmtId="3" fontId="24" fillId="5" borderId="101" xfId="0" applyNumberFormat="1" applyFont="1" applyFill="1" applyBorder="1" applyAlignment="1" applyProtection="1">
      <alignment vertical="center"/>
      <protection locked="0"/>
    </xf>
    <xf numFmtId="3" fontId="24" fillId="5" borderId="99" xfId="0" applyNumberFormat="1" applyFont="1" applyFill="1" applyBorder="1" applyAlignment="1" applyProtection="1">
      <alignment vertical="center"/>
      <protection locked="0"/>
    </xf>
    <xf numFmtId="168" fontId="23" fillId="0" borderId="104" xfId="0" applyNumberFormat="1" applyFont="1" applyBorder="1" applyAlignment="1" applyProtection="1">
      <alignment vertical="center"/>
    </xf>
    <xf numFmtId="170" fontId="23" fillId="0" borderId="105" xfId="0" applyNumberFormat="1" applyFont="1" applyBorder="1" applyAlignment="1" applyProtection="1">
      <alignment horizontal="right" vertical="center"/>
    </xf>
    <xf numFmtId="170" fontId="23" fillId="0" borderId="106" xfId="0" applyNumberFormat="1" applyFont="1" applyBorder="1" applyAlignment="1" applyProtection="1">
      <alignment horizontal="right" vertical="center"/>
    </xf>
    <xf numFmtId="170" fontId="23" fillId="0" borderId="107" xfId="0" applyNumberFormat="1" applyFont="1" applyBorder="1" applyAlignment="1" applyProtection="1">
      <alignment horizontal="right" vertical="center"/>
    </xf>
    <xf numFmtId="170" fontId="23" fillId="0" borderId="108" xfId="0" applyNumberFormat="1" applyFont="1" applyBorder="1" applyAlignment="1" applyProtection="1">
      <alignment horizontal="right" vertical="center"/>
    </xf>
    <xf numFmtId="168" fontId="22" fillId="3" borderId="89" xfId="0" applyNumberFormat="1" applyFont="1" applyFill="1" applyBorder="1" applyAlignment="1" applyProtection="1">
      <alignment horizontal="right" vertical="center"/>
    </xf>
    <xf numFmtId="168" fontId="22" fillId="3" borderId="90" xfId="0" applyNumberFormat="1" applyFont="1" applyFill="1" applyBorder="1" applyAlignment="1" applyProtection="1">
      <alignment horizontal="right" vertical="center"/>
    </xf>
    <xf numFmtId="168" fontId="22" fillId="3" borderId="91" xfId="0" applyNumberFormat="1" applyFont="1" applyFill="1" applyBorder="1" applyAlignment="1" applyProtection="1">
      <alignment horizontal="right" vertical="center"/>
    </xf>
    <xf numFmtId="168" fontId="22" fillId="3" borderId="92" xfId="0" applyNumberFormat="1" applyFont="1" applyFill="1" applyBorder="1" applyAlignment="1" applyProtection="1">
      <alignment horizontal="right" vertical="center"/>
    </xf>
    <xf numFmtId="168" fontId="22" fillId="3" borderId="93" xfId="0" applyNumberFormat="1" applyFont="1" applyFill="1" applyBorder="1" applyAlignment="1" applyProtection="1">
      <alignment horizontal="right" vertical="center"/>
    </xf>
    <xf numFmtId="170" fontId="23" fillId="0" borderId="99" xfId="0" applyNumberFormat="1" applyFont="1" applyBorder="1" applyAlignment="1" applyProtection="1">
      <alignment horizontal="right" vertical="center"/>
    </xf>
    <xf numFmtId="168" fontId="23" fillId="5" borderId="105" xfId="0" applyNumberFormat="1" applyFont="1" applyFill="1" applyBorder="1" applyAlignment="1" applyProtection="1">
      <alignment horizontal="right" vertical="center"/>
      <protection locked="0"/>
    </xf>
    <xf numFmtId="168" fontId="23" fillId="5" borderId="108" xfId="0" applyNumberFormat="1" applyFont="1" applyFill="1" applyBorder="1" applyAlignment="1" applyProtection="1">
      <alignment horizontal="right" vertical="center"/>
      <protection locked="0"/>
    </xf>
    <xf numFmtId="168" fontId="22" fillId="3" borderId="114" xfId="0" applyNumberFormat="1" applyFont="1" applyFill="1" applyBorder="1" applyAlignment="1" applyProtection="1">
      <alignment horizontal="right" vertical="center"/>
    </xf>
    <xf numFmtId="168" fontId="23" fillId="0" borderId="99" xfId="0" applyNumberFormat="1" applyFont="1" applyBorder="1" applyAlignment="1" applyProtection="1">
      <alignment horizontal="center" vertical="center"/>
    </xf>
    <xf numFmtId="168" fontId="23" fillId="0" borderId="100" xfId="0" applyNumberFormat="1" applyFont="1" applyBorder="1" applyAlignment="1" applyProtection="1">
      <alignment horizontal="center" vertical="center"/>
    </xf>
    <xf numFmtId="168" fontId="23" fillId="0" borderId="102" xfId="0" applyNumberFormat="1" applyFont="1" applyBorder="1" applyAlignment="1" applyProtection="1">
      <alignment horizontal="center" vertical="center"/>
    </xf>
    <xf numFmtId="168" fontId="23" fillId="0" borderId="103" xfId="0" applyNumberFormat="1" applyFont="1" applyBorder="1" applyAlignment="1" applyProtection="1">
      <alignment horizontal="center" vertical="center"/>
    </xf>
    <xf numFmtId="168" fontId="23" fillId="0" borderId="101" xfId="0" applyNumberFormat="1" applyFont="1" applyBorder="1" applyAlignment="1" applyProtection="1">
      <alignment horizontal="center" vertical="center"/>
    </xf>
    <xf numFmtId="168" fontId="23" fillId="5" borderId="99" xfId="0" applyNumberFormat="1" applyFont="1" applyFill="1" applyBorder="1" applyAlignment="1" applyProtection="1">
      <alignment horizontal="center" vertical="center"/>
      <protection locked="0"/>
    </xf>
    <xf numFmtId="168" fontId="23" fillId="5" borderId="104" xfId="0" applyNumberFormat="1" applyFont="1" applyFill="1" applyBorder="1" applyAlignment="1" applyProtection="1">
      <alignment horizontal="center" vertical="center"/>
      <protection locked="0"/>
    </xf>
    <xf numFmtId="168" fontId="23" fillId="5" borderId="109" xfId="0" applyNumberFormat="1" applyFont="1" applyFill="1" applyBorder="1" applyAlignment="1" applyProtection="1">
      <alignment horizontal="right" vertical="center"/>
      <protection locked="0"/>
    </xf>
    <xf numFmtId="168" fontId="23" fillId="5" borderId="110" xfId="0" applyNumberFormat="1" applyFont="1" applyFill="1" applyBorder="1" applyAlignment="1" applyProtection="1">
      <alignment horizontal="right" vertical="center"/>
      <protection locked="0"/>
    </xf>
    <xf numFmtId="168" fontId="23" fillId="5" borderId="111" xfId="0" applyNumberFormat="1" applyFont="1" applyFill="1" applyBorder="1" applyAlignment="1" applyProtection="1">
      <alignment horizontal="right" vertical="center"/>
      <protection locked="0"/>
    </xf>
    <xf numFmtId="168" fontId="23" fillId="5" borderId="114" xfId="0" applyNumberFormat="1" applyFont="1" applyFill="1" applyBorder="1" applyAlignment="1" applyProtection="1">
      <alignment horizontal="right" vertical="center"/>
      <protection locked="0"/>
    </xf>
    <xf numFmtId="0" fontId="23" fillId="0" borderId="99" xfId="0" applyFont="1" applyBorder="1" applyAlignment="1" applyProtection="1">
      <alignment horizontal="right" vertical="center"/>
    </xf>
    <xf numFmtId="168" fontId="24" fillId="5" borderId="89" xfId="0" applyNumberFormat="1" applyFont="1" applyFill="1" applyBorder="1" applyAlignment="1" applyProtection="1">
      <alignment horizontal="right" vertical="center"/>
      <protection locked="0"/>
    </xf>
    <xf numFmtId="168" fontId="24" fillId="5" borderId="90" xfId="0" applyNumberFormat="1" applyFont="1" applyFill="1" applyBorder="1" applyAlignment="1" applyProtection="1">
      <alignment horizontal="right" vertical="center"/>
      <protection locked="0"/>
    </xf>
    <xf numFmtId="168" fontId="24" fillId="5" borderId="91" xfId="0" applyNumberFormat="1" applyFont="1" applyFill="1" applyBorder="1" applyAlignment="1" applyProtection="1">
      <alignment horizontal="right" vertical="center"/>
      <protection locked="0"/>
    </xf>
    <xf numFmtId="168" fontId="24" fillId="5" borderId="92" xfId="0" applyNumberFormat="1" applyFont="1" applyFill="1" applyBorder="1" applyAlignment="1" applyProtection="1">
      <alignment horizontal="right" vertical="center"/>
      <protection locked="0"/>
    </xf>
    <xf numFmtId="168" fontId="24" fillId="5" borderId="93" xfId="0" applyNumberFormat="1" applyFont="1" applyFill="1" applyBorder="1" applyAlignment="1" applyProtection="1">
      <alignment horizontal="right" vertical="center"/>
      <protection locked="0"/>
    </xf>
    <xf numFmtId="168" fontId="24" fillId="5" borderId="104" xfId="0" applyNumberFormat="1" applyFont="1" applyFill="1" applyBorder="1" applyAlignment="1" applyProtection="1">
      <alignment horizontal="right" vertical="center"/>
      <protection locked="0"/>
    </xf>
    <xf numFmtId="168" fontId="24" fillId="5" borderId="105" xfId="0" applyNumberFormat="1" applyFont="1" applyFill="1" applyBorder="1" applyAlignment="1" applyProtection="1">
      <alignment horizontal="right" vertical="center"/>
      <protection locked="0"/>
    </xf>
    <xf numFmtId="168" fontId="24" fillId="5" borderId="106" xfId="0" applyNumberFormat="1" applyFont="1" applyFill="1" applyBorder="1" applyAlignment="1" applyProtection="1">
      <alignment horizontal="right" vertical="center"/>
      <protection locked="0"/>
    </xf>
    <xf numFmtId="168" fontId="24" fillId="5" borderId="107" xfId="0" applyNumberFormat="1" applyFont="1" applyFill="1" applyBorder="1" applyAlignment="1" applyProtection="1">
      <alignment horizontal="right" vertical="center"/>
      <protection locked="0"/>
    </xf>
    <xf numFmtId="168" fontId="24" fillId="5" borderId="108" xfId="0" applyNumberFormat="1" applyFont="1" applyFill="1" applyBorder="1" applyAlignment="1" applyProtection="1">
      <alignment horizontal="right" vertical="center"/>
      <protection locked="0"/>
    </xf>
    <xf numFmtId="168" fontId="23" fillId="5" borderId="156" xfId="0" applyNumberFormat="1" applyFont="1" applyFill="1" applyBorder="1" applyAlignment="1" applyProtection="1">
      <alignment horizontal="right" vertical="center"/>
    </xf>
    <xf numFmtId="168" fontId="23" fillId="5" borderId="157" xfId="0" applyNumberFormat="1" applyFont="1" applyFill="1" applyBorder="1" applyAlignment="1" applyProtection="1">
      <alignment horizontal="right" vertical="center"/>
    </xf>
    <xf numFmtId="168" fontId="23" fillId="5" borderId="158" xfId="0" applyNumberFormat="1" applyFont="1" applyFill="1" applyBorder="1" applyAlignment="1" applyProtection="1">
      <alignment horizontal="right" vertical="center"/>
    </xf>
    <xf numFmtId="168" fontId="23" fillId="5" borderId="159" xfId="0" applyNumberFormat="1" applyFont="1" applyFill="1" applyBorder="1" applyAlignment="1" applyProtection="1">
      <alignment horizontal="right" vertical="center"/>
    </xf>
    <xf numFmtId="168" fontId="23" fillId="5" borderId="155" xfId="0" applyNumberFormat="1" applyFont="1" applyFill="1" applyBorder="1" applyAlignment="1" applyProtection="1">
      <alignment horizontal="right" vertical="center"/>
    </xf>
    <xf numFmtId="168" fontId="22" fillId="3" borderId="109" xfId="0" applyNumberFormat="1" applyFont="1" applyFill="1" applyBorder="1" applyAlignment="1" applyProtection="1">
      <alignment horizontal="right" vertical="center"/>
    </xf>
    <xf numFmtId="168" fontId="22" fillId="3" borderId="110" xfId="0" applyNumberFormat="1" applyFont="1" applyFill="1" applyBorder="1" applyAlignment="1" applyProtection="1">
      <alignment horizontal="right" vertical="center"/>
    </xf>
    <xf numFmtId="168" fontId="22" fillId="3" borderId="111" xfId="0" applyNumberFormat="1" applyFont="1" applyFill="1" applyBorder="1" applyAlignment="1" applyProtection="1">
      <alignment horizontal="right" vertical="center"/>
    </xf>
    <xf numFmtId="168" fontId="22" fillId="5" borderId="104" xfId="0" applyNumberFormat="1" applyFont="1" applyFill="1" applyBorder="1" applyAlignment="1" applyProtection="1">
      <alignment horizontal="right" vertical="center"/>
      <protection locked="0"/>
    </xf>
    <xf numFmtId="168" fontId="22" fillId="3" borderId="105" xfId="0" applyNumberFormat="1" applyFont="1" applyFill="1" applyBorder="1" applyAlignment="1" applyProtection="1">
      <alignment horizontal="right" vertical="center"/>
    </xf>
    <xf numFmtId="168" fontId="22" fillId="3" borderId="106" xfId="0" applyNumberFormat="1" applyFont="1" applyFill="1" applyBorder="1" applyAlignment="1" applyProtection="1">
      <alignment horizontal="right" vertical="center"/>
    </xf>
    <xf numFmtId="168" fontId="22" fillId="3" borderId="107" xfId="0" applyNumberFormat="1" applyFont="1" applyFill="1" applyBorder="1" applyAlignment="1" applyProtection="1">
      <alignment horizontal="right" vertical="center"/>
    </xf>
    <xf numFmtId="168" fontId="22" fillId="3" borderId="108" xfId="0" applyNumberFormat="1" applyFont="1" applyFill="1" applyBorder="1" applyAlignment="1" applyProtection="1">
      <alignment horizontal="right" vertical="center"/>
    </xf>
    <xf numFmtId="168" fontId="22" fillId="3" borderId="104" xfId="0" applyNumberFormat="1" applyFont="1" applyFill="1" applyBorder="1" applyAlignment="1" applyProtection="1">
      <alignment horizontal="right" vertical="center"/>
    </xf>
    <xf numFmtId="168" fontId="22" fillId="5" borderId="109" xfId="0" applyNumberFormat="1" applyFont="1" applyFill="1" applyBorder="1" applyAlignment="1" applyProtection="1">
      <alignment horizontal="right" vertical="center"/>
      <protection locked="0"/>
    </xf>
    <xf numFmtId="168" fontId="22" fillId="5" borderId="110" xfId="0" applyNumberFormat="1" applyFont="1" applyFill="1" applyBorder="1" applyAlignment="1" applyProtection="1">
      <alignment horizontal="right" vertical="center"/>
      <protection locked="0"/>
    </xf>
    <xf numFmtId="168" fontId="22" fillId="5" borderId="111" xfId="0" applyNumberFormat="1" applyFont="1" applyFill="1" applyBorder="1" applyAlignment="1" applyProtection="1">
      <alignment horizontal="right" vertical="center"/>
      <protection locked="0"/>
    </xf>
    <xf numFmtId="168" fontId="22" fillId="5" borderId="99" xfId="0" applyNumberFormat="1" applyFont="1" applyFill="1" applyBorder="1" applyAlignment="1" applyProtection="1">
      <alignment horizontal="right" vertical="center"/>
      <protection locked="0"/>
    </xf>
    <xf numFmtId="168" fontId="22" fillId="5" borderId="100" xfId="0" applyNumberFormat="1" applyFont="1" applyFill="1" applyBorder="1" applyAlignment="1" applyProtection="1">
      <alignment horizontal="right" vertical="center"/>
      <protection locked="0"/>
    </xf>
    <xf numFmtId="168" fontId="22" fillId="5" borderId="102" xfId="0" applyNumberFormat="1" applyFont="1" applyFill="1" applyBorder="1" applyAlignment="1" applyProtection="1">
      <alignment horizontal="right" vertical="center"/>
      <protection locked="0"/>
    </xf>
    <xf numFmtId="3" fontId="22" fillId="0" borderId="91" xfId="0" applyNumberFormat="1" applyFont="1" applyBorder="1" applyAlignment="1" applyProtection="1">
      <alignment vertical="center"/>
    </xf>
    <xf numFmtId="3" fontId="22" fillId="0" borderId="92" xfId="0" applyNumberFormat="1" applyFont="1" applyBorder="1" applyAlignment="1" applyProtection="1">
      <alignment vertical="center"/>
    </xf>
    <xf numFmtId="3" fontId="23" fillId="5" borderId="102" xfId="0" applyNumberFormat="1" applyFont="1" applyFill="1" applyBorder="1" applyAlignment="1" applyProtection="1">
      <alignment vertical="center"/>
      <protection locked="0"/>
    </xf>
    <xf numFmtId="3" fontId="23" fillId="5" borderId="103" xfId="0" applyNumberFormat="1" applyFont="1" applyFill="1" applyBorder="1" applyAlignment="1" applyProtection="1">
      <alignment vertical="center"/>
      <protection locked="0"/>
    </xf>
    <xf numFmtId="3" fontId="23" fillId="5" borderId="106" xfId="0" applyNumberFormat="1" applyFont="1" applyFill="1" applyBorder="1" applyAlignment="1" applyProtection="1">
      <alignment vertical="center"/>
      <protection locked="0"/>
    </xf>
    <xf numFmtId="3" fontId="23" fillId="5" borderId="107" xfId="0" applyNumberFormat="1" applyFont="1" applyFill="1" applyBorder="1" applyAlignment="1" applyProtection="1">
      <alignment vertical="center"/>
      <protection locked="0"/>
    </xf>
    <xf numFmtId="168" fontId="22" fillId="0" borderId="111" xfId="0" applyNumberFormat="1" applyFont="1" applyBorder="1" applyAlignment="1" applyProtection="1">
      <alignment vertical="center"/>
    </xf>
    <xf numFmtId="168" fontId="22" fillId="0" borderId="103" xfId="0" applyNumberFormat="1" applyFont="1" applyBorder="1" applyAlignment="1" applyProtection="1">
      <alignment vertical="center"/>
    </xf>
    <xf numFmtId="168" fontId="22" fillId="0" borderId="106" xfId="0" applyNumberFormat="1" applyFont="1" applyBorder="1" applyAlignment="1" applyProtection="1">
      <alignment vertical="center"/>
    </xf>
    <xf numFmtId="168" fontId="22" fillId="0" borderId="107" xfId="0" applyNumberFormat="1" applyFont="1" applyBorder="1" applyAlignment="1" applyProtection="1">
      <alignment vertical="center"/>
    </xf>
    <xf numFmtId="168" fontId="23" fillId="0" borderId="91" xfId="0" applyNumberFormat="1" applyFont="1" applyBorder="1" applyAlignment="1" applyProtection="1">
      <alignment vertical="center" wrapText="1"/>
    </xf>
    <xf numFmtId="168" fontId="23" fillId="0" borderId="92" xfId="0" applyNumberFormat="1" applyFont="1" applyBorder="1" applyAlignment="1" applyProtection="1">
      <alignment vertical="center" wrapText="1"/>
    </xf>
    <xf numFmtId="168" fontId="23" fillId="0" borderId="105" xfId="0" applyNumberFormat="1" applyFont="1" applyBorder="1" applyAlignment="1" applyProtection="1">
      <alignment vertical="center"/>
    </xf>
    <xf numFmtId="168" fontId="23" fillId="0" borderId="106" xfId="0" applyNumberFormat="1" applyFont="1" applyBorder="1" applyAlignment="1" applyProtection="1">
      <alignment vertical="center"/>
    </xf>
    <xf numFmtId="168" fontId="23" fillId="0" borderId="107" xfId="0" applyNumberFormat="1" applyFont="1" applyBorder="1" applyAlignment="1" applyProtection="1">
      <alignment vertical="center"/>
    </xf>
    <xf numFmtId="168" fontId="23" fillId="0" borderId="108" xfId="0" applyNumberFormat="1" applyFont="1" applyBorder="1" applyAlignment="1" applyProtection="1">
      <alignment vertical="center"/>
    </xf>
    <xf numFmtId="168" fontId="23" fillId="5" borderId="100" xfId="0" applyNumberFormat="1" applyFont="1" applyFill="1" applyBorder="1" applyAlignment="1" applyProtection="1">
      <alignment vertical="center"/>
      <protection locked="0"/>
    </xf>
    <xf numFmtId="168" fontId="23" fillId="5" borderId="102" xfId="0" applyNumberFormat="1" applyFont="1" applyFill="1" applyBorder="1" applyAlignment="1" applyProtection="1">
      <alignment vertical="center"/>
      <protection locked="0"/>
    </xf>
    <xf numFmtId="168" fontId="23" fillId="5" borderId="107" xfId="0" applyNumberFormat="1" applyFont="1" applyFill="1" applyBorder="1" applyAlignment="1" applyProtection="1">
      <alignment vertical="center"/>
      <protection locked="0"/>
    </xf>
    <xf numFmtId="168" fontId="23" fillId="0" borderId="89" xfId="0" applyNumberFormat="1" applyFont="1" applyBorder="1" applyAlignment="1" applyProtection="1">
      <alignment vertical="center"/>
    </xf>
    <xf numFmtId="168" fontId="23" fillId="0" borderId="90" xfId="0" applyNumberFormat="1" applyFont="1" applyBorder="1" applyAlignment="1" applyProtection="1">
      <alignment vertical="center"/>
    </xf>
    <xf numFmtId="168" fontId="23" fillId="0" borderId="91" xfId="0" applyNumberFormat="1" applyFont="1" applyBorder="1" applyAlignment="1" applyProtection="1">
      <alignment vertical="center"/>
    </xf>
    <xf numFmtId="168" fontId="23" fillId="0" borderId="92" xfId="0" applyNumberFormat="1" applyFont="1" applyBorder="1" applyAlignment="1" applyProtection="1">
      <alignment vertical="center"/>
    </xf>
    <xf numFmtId="168" fontId="23" fillId="0" borderId="100" xfId="0" applyNumberFormat="1" applyFont="1" applyBorder="1" applyAlignment="1" applyProtection="1">
      <alignment vertical="center" wrapText="1"/>
    </xf>
    <xf numFmtId="168" fontId="23" fillId="0" borderId="102" xfId="0" applyNumberFormat="1" applyFont="1" applyBorder="1" applyAlignment="1" applyProtection="1">
      <alignment vertical="center" wrapText="1"/>
    </xf>
    <xf numFmtId="168" fontId="23" fillId="0" borderId="103" xfId="0" applyNumberFormat="1" applyFont="1" applyBorder="1" applyAlignment="1" applyProtection="1">
      <alignment vertical="center" wrapText="1"/>
    </xf>
    <xf numFmtId="3" fontId="22" fillId="3" borderId="147" xfId="0" applyNumberFormat="1" applyFont="1" applyFill="1" applyBorder="1" applyAlignment="1" applyProtection="1">
      <alignment vertical="center" wrapText="1"/>
    </xf>
    <xf numFmtId="3" fontId="22" fillId="3" borderId="145" xfId="0" applyNumberFormat="1" applyFont="1" applyFill="1" applyBorder="1" applyAlignment="1" applyProtection="1">
      <alignment vertical="center" wrapText="1"/>
    </xf>
    <xf numFmtId="3" fontId="22" fillId="3" borderId="160" xfId="0" applyNumberFormat="1" applyFont="1" applyFill="1" applyBorder="1" applyAlignment="1" applyProtection="1">
      <alignment vertical="center" wrapText="1"/>
    </xf>
    <xf numFmtId="3" fontId="22" fillId="3" borderId="161" xfId="0" applyNumberFormat="1" applyFont="1" applyFill="1" applyBorder="1" applyAlignment="1" applyProtection="1">
      <alignment vertical="center" wrapText="1"/>
    </xf>
    <xf numFmtId="3" fontId="22" fillId="3" borderId="146" xfId="0" applyNumberFormat="1" applyFont="1" applyFill="1" applyBorder="1" applyAlignment="1" applyProtection="1">
      <alignment vertical="center" wrapText="1"/>
    </xf>
    <xf numFmtId="168" fontId="22" fillId="0" borderId="91" xfId="0" applyNumberFormat="1" applyFont="1" applyBorder="1" applyAlignment="1" applyProtection="1">
      <alignment vertical="center"/>
    </xf>
    <xf numFmtId="168" fontId="22" fillId="0" borderId="92" xfId="0" applyNumberFormat="1" applyFont="1" applyBorder="1" applyAlignment="1" applyProtection="1">
      <alignment vertical="center"/>
    </xf>
    <xf numFmtId="170" fontId="22" fillId="3" borderId="162" xfId="0" applyNumberFormat="1" applyFont="1" applyFill="1" applyBorder="1" applyAlignment="1" applyProtection="1">
      <alignment horizontal="right" vertical="center"/>
    </xf>
    <xf numFmtId="170" fontId="22" fillId="3" borderId="163" xfId="0" applyNumberFormat="1" applyFont="1" applyFill="1" applyBorder="1" applyAlignment="1" applyProtection="1">
      <alignment horizontal="right" vertical="center"/>
    </xf>
    <xf numFmtId="170" fontId="22" fillId="3" borderId="164" xfId="0" applyNumberFormat="1" applyFont="1" applyFill="1" applyBorder="1" applyAlignment="1" applyProtection="1">
      <alignment horizontal="right" vertical="center"/>
    </xf>
    <xf numFmtId="170" fontId="22" fillId="3" borderId="165" xfId="0" applyNumberFormat="1" applyFont="1" applyFill="1" applyBorder="1" applyAlignment="1" applyProtection="1">
      <alignment horizontal="right" vertical="center"/>
    </xf>
    <xf numFmtId="170" fontId="23" fillId="5" borderId="89" xfId="0" applyNumberFormat="1" applyFont="1" applyFill="1" applyBorder="1" applyAlignment="1" applyProtection="1">
      <alignment horizontal="right" vertical="center"/>
      <protection locked="0"/>
    </xf>
    <xf numFmtId="170" fontId="23" fillId="5" borderId="90" xfId="0" applyNumberFormat="1" applyFont="1" applyFill="1" applyBorder="1" applyAlignment="1" applyProtection="1">
      <alignment horizontal="right" vertical="center"/>
      <protection locked="0"/>
    </xf>
    <xf numFmtId="170" fontId="23" fillId="5" borderId="91" xfId="0" applyNumberFormat="1" applyFont="1" applyFill="1" applyBorder="1" applyAlignment="1" applyProtection="1">
      <alignment horizontal="right" vertical="center"/>
      <protection locked="0"/>
    </xf>
    <xf numFmtId="170" fontId="23" fillId="5" borderId="92" xfId="0" applyNumberFormat="1" applyFont="1" applyFill="1" applyBorder="1" applyAlignment="1" applyProtection="1">
      <alignment horizontal="right" vertical="center"/>
      <protection locked="0"/>
    </xf>
    <xf numFmtId="170" fontId="23" fillId="5" borderId="93" xfId="0" applyNumberFormat="1" applyFont="1" applyFill="1" applyBorder="1" applyAlignment="1" applyProtection="1">
      <alignment horizontal="right" vertical="center"/>
      <protection locked="0"/>
    </xf>
    <xf numFmtId="170" fontId="23" fillId="5" borderId="99" xfId="0" applyNumberFormat="1" applyFont="1" applyFill="1" applyBorder="1" applyAlignment="1" applyProtection="1">
      <alignment horizontal="right" vertical="center"/>
      <protection locked="0"/>
    </xf>
    <xf numFmtId="170" fontId="23" fillId="5" borderId="100" xfId="0" applyNumberFormat="1" applyFont="1" applyFill="1" applyBorder="1" applyAlignment="1" applyProtection="1">
      <alignment horizontal="right" vertical="center"/>
      <protection locked="0"/>
    </xf>
    <xf numFmtId="170" fontId="23" fillId="5" borderId="102" xfId="0" applyNumberFormat="1" applyFont="1" applyFill="1" applyBorder="1" applyAlignment="1" applyProtection="1">
      <alignment horizontal="right" vertical="center"/>
      <protection locked="0"/>
    </xf>
    <xf numFmtId="170" fontId="23" fillId="5" borderId="103" xfId="0" applyNumberFormat="1" applyFont="1" applyFill="1" applyBorder="1" applyAlignment="1" applyProtection="1">
      <alignment horizontal="right" vertical="center"/>
      <protection locked="0"/>
    </xf>
    <xf numFmtId="170" fontId="23" fillId="5" borderId="101" xfId="0" applyNumberFormat="1" applyFont="1" applyFill="1" applyBorder="1" applyAlignment="1" applyProtection="1">
      <alignment horizontal="right" vertical="center"/>
      <protection locked="0"/>
    </xf>
    <xf numFmtId="170" fontId="23" fillId="5" borderId="105" xfId="0" applyNumberFormat="1" applyFont="1" applyFill="1" applyBorder="1" applyAlignment="1" applyProtection="1">
      <alignment horizontal="right" vertical="center"/>
      <protection locked="0"/>
    </xf>
    <xf numFmtId="170" fontId="23" fillId="5" borderId="106" xfId="0" applyNumberFormat="1" applyFont="1" applyFill="1" applyBorder="1" applyAlignment="1" applyProtection="1">
      <alignment horizontal="right" vertical="center"/>
      <protection locked="0"/>
    </xf>
    <xf numFmtId="170" fontId="23" fillId="5" borderId="107" xfId="0" applyNumberFormat="1" applyFont="1" applyFill="1" applyBorder="1" applyAlignment="1" applyProtection="1">
      <alignment horizontal="right" vertical="center"/>
      <protection locked="0"/>
    </xf>
    <xf numFmtId="170" fontId="25" fillId="4" borderId="166" xfId="0" applyNumberFormat="1" applyFont="1" applyFill="1" applyBorder="1" applyAlignment="1" applyProtection="1">
      <alignment horizontal="right" vertical="center"/>
    </xf>
    <xf numFmtId="170" fontId="25" fillId="4" borderId="163" xfId="0" applyNumberFormat="1" applyFont="1" applyFill="1" applyBorder="1" applyAlignment="1" applyProtection="1">
      <alignment horizontal="right" vertical="center"/>
    </xf>
    <xf numFmtId="170" fontId="25" fillId="4" borderId="164" xfId="0" applyNumberFormat="1" applyFont="1" applyFill="1" applyBorder="1" applyAlignment="1" applyProtection="1">
      <alignment horizontal="right" vertical="center"/>
    </xf>
    <xf numFmtId="170" fontId="25" fillId="4" borderId="165" xfId="0" applyNumberFormat="1" applyFont="1" applyFill="1" applyBorder="1" applyAlignment="1" applyProtection="1">
      <alignment horizontal="right" vertical="center"/>
    </xf>
    <xf numFmtId="170" fontId="25" fillId="4" borderId="167" xfId="0" applyNumberFormat="1" applyFont="1" applyFill="1" applyBorder="1" applyAlignment="1" applyProtection="1">
      <alignment horizontal="right" vertical="center"/>
    </xf>
    <xf numFmtId="168" fontId="22" fillId="5" borderId="89" xfId="0" applyNumberFormat="1" applyFont="1" applyFill="1" applyBorder="1" applyAlignment="1" applyProtection="1">
      <alignment horizontal="right" vertical="center"/>
      <protection locked="0"/>
    </xf>
    <xf numFmtId="168" fontId="24" fillId="5" borderId="99" xfId="0" applyNumberFormat="1" applyFont="1" applyFill="1" applyBorder="1" applyAlignment="1" applyProtection="1">
      <alignment horizontal="right" vertical="center"/>
      <protection locked="0"/>
    </xf>
    <xf numFmtId="168" fontId="24" fillId="5" borderId="100" xfId="0" applyNumberFormat="1" applyFont="1" applyFill="1" applyBorder="1" applyAlignment="1" applyProtection="1">
      <alignment horizontal="right" vertical="center"/>
      <protection locked="0"/>
    </xf>
    <xf numFmtId="168" fontId="24" fillId="5" borderId="102" xfId="0" applyNumberFormat="1" applyFont="1" applyFill="1" applyBorder="1" applyAlignment="1" applyProtection="1">
      <alignment horizontal="right" vertical="center"/>
      <protection locked="0"/>
    </xf>
    <xf numFmtId="168" fontId="24" fillId="5" borderId="103" xfId="0" applyNumberFormat="1" applyFont="1" applyFill="1" applyBorder="1" applyAlignment="1" applyProtection="1">
      <alignment horizontal="right" vertical="center"/>
      <protection locked="0"/>
    </xf>
    <xf numFmtId="168" fontId="24" fillId="5" borderId="101" xfId="0" applyNumberFormat="1" applyFont="1" applyFill="1" applyBorder="1" applyAlignment="1" applyProtection="1">
      <alignment horizontal="right" vertical="center"/>
      <protection locked="0"/>
    </xf>
    <xf numFmtId="168" fontId="22" fillId="5" borderId="99" xfId="0" applyNumberFormat="1" applyFont="1" applyFill="1" applyBorder="1" applyAlignment="1" applyProtection="1">
      <alignment horizontal="right" vertical="center"/>
    </xf>
    <xf numFmtId="168" fontId="24" fillId="5" borderId="99" xfId="0" applyNumberFormat="1" applyFont="1" applyFill="1" applyBorder="1" applyAlignment="1" applyProtection="1">
      <alignment horizontal="right" vertical="center"/>
    </xf>
    <xf numFmtId="168" fontId="24" fillId="5" borderId="100" xfId="0" applyNumberFormat="1" applyFont="1" applyFill="1" applyBorder="1" applyAlignment="1" applyProtection="1">
      <alignment horizontal="right" vertical="center"/>
    </xf>
    <xf numFmtId="168" fontId="24" fillId="2" borderId="99" xfId="0" applyNumberFormat="1" applyFont="1" applyFill="1" applyBorder="1" applyAlignment="1" applyProtection="1">
      <alignment horizontal="right" vertical="center"/>
    </xf>
    <xf numFmtId="168" fontId="24" fillId="2" borderId="100" xfId="0" applyNumberFormat="1" applyFont="1" applyFill="1" applyBorder="1" applyAlignment="1" applyProtection="1">
      <alignment horizontal="right" vertical="center"/>
    </xf>
    <xf numFmtId="168" fontId="24" fillId="2" borderId="102" xfId="0" applyNumberFormat="1" applyFont="1" applyFill="1" applyBorder="1" applyAlignment="1" applyProtection="1">
      <alignment horizontal="right" vertical="center"/>
    </xf>
    <xf numFmtId="168" fontId="24" fillId="2" borderId="103" xfId="0" applyNumberFormat="1" applyFont="1" applyFill="1" applyBorder="1" applyAlignment="1" applyProtection="1">
      <alignment horizontal="right" vertical="center"/>
    </xf>
    <xf numFmtId="168" fontId="23" fillId="0" borderId="99" xfId="0" applyNumberFormat="1" applyFont="1" applyBorder="1" applyAlignment="1" applyProtection="1">
      <alignment horizontal="right" vertical="center"/>
    </xf>
    <xf numFmtId="168" fontId="23" fillId="0" borderId="100" xfId="0" applyNumberFormat="1" applyFont="1" applyBorder="1" applyAlignment="1" applyProtection="1">
      <alignment horizontal="right" vertical="center"/>
    </xf>
    <xf numFmtId="168" fontId="23" fillId="0" borderId="102" xfId="0" applyNumberFormat="1" applyFont="1" applyBorder="1" applyAlignment="1" applyProtection="1">
      <alignment horizontal="right" vertical="center"/>
    </xf>
    <xf numFmtId="168" fontId="23" fillId="0" borderId="101" xfId="0" applyNumberFormat="1" applyFont="1" applyBorder="1" applyAlignment="1" applyProtection="1">
      <alignment horizontal="right" vertical="center"/>
    </xf>
    <xf numFmtId="168" fontId="23" fillId="5" borderId="94" xfId="0" applyNumberFormat="1" applyFont="1" applyFill="1" applyBorder="1" applyAlignment="1" applyProtection="1">
      <alignment horizontal="right" vertical="center"/>
      <protection locked="0"/>
    </xf>
    <xf numFmtId="168" fontId="23" fillId="5" borderId="89" xfId="0" applyNumberFormat="1" applyFont="1" applyFill="1" applyBorder="1" applyAlignment="1" applyProtection="1">
      <alignment horizontal="right" vertical="center"/>
      <protection locked="0"/>
    </xf>
    <xf numFmtId="168" fontId="23" fillId="5" borderId="90" xfId="0" applyNumberFormat="1" applyFont="1" applyFill="1" applyBorder="1" applyAlignment="1" applyProtection="1">
      <alignment horizontal="right" vertical="center"/>
      <protection locked="0"/>
    </xf>
    <xf numFmtId="168" fontId="23" fillId="5" borderId="91" xfId="0" applyNumberFormat="1" applyFont="1" applyFill="1" applyBorder="1" applyAlignment="1" applyProtection="1">
      <alignment horizontal="right" vertical="center"/>
      <protection locked="0"/>
    </xf>
    <xf numFmtId="168" fontId="23" fillId="5" borderId="92" xfId="0" applyNumberFormat="1" applyFont="1" applyFill="1" applyBorder="1" applyAlignment="1" applyProtection="1">
      <alignment horizontal="right" vertical="center"/>
      <protection locked="0"/>
    </xf>
    <xf numFmtId="168" fontId="23" fillId="0" borderId="103" xfId="0" applyNumberFormat="1" applyFont="1" applyBorder="1" applyAlignment="1" applyProtection="1">
      <alignment horizontal="right" vertical="center"/>
    </xf>
    <xf numFmtId="3" fontId="5" fillId="3" borderId="89" xfId="0" applyNumberFormat="1" applyFont="1" applyFill="1" applyBorder="1" applyAlignment="1" applyProtection="1">
      <alignment horizontal="right" vertical="center"/>
    </xf>
    <xf numFmtId="3" fontId="5" fillId="3" borderId="92" xfId="0" applyNumberFormat="1" applyFont="1" applyFill="1" applyBorder="1" applyAlignment="1" applyProtection="1">
      <alignment horizontal="right" vertical="center"/>
    </xf>
    <xf numFmtId="3" fontId="5" fillId="3" borderId="91" xfId="0" applyNumberFormat="1" applyFont="1" applyFill="1" applyBorder="1" applyAlignment="1" applyProtection="1">
      <alignment horizontal="right" vertical="center"/>
    </xf>
    <xf numFmtId="3" fontId="5" fillId="3" borderId="168" xfId="0" applyNumberFormat="1" applyFont="1" applyFill="1" applyBorder="1" applyAlignment="1" applyProtection="1">
      <alignment horizontal="right" vertical="center"/>
    </xf>
    <xf numFmtId="3" fontId="5" fillId="3" borderId="93" xfId="0" applyNumberFormat="1" applyFont="1" applyFill="1" applyBorder="1" applyAlignment="1" applyProtection="1">
      <alignment horizontal="right" vertical="center"/>
    </xf>
    <xf numFmtId="3" fontId="23" fillId="0" borderId="89" xfId="0" applyNumberFormat="1" applyFont="1" applyBorder="1" applyAlignment="1" applyProtection="1">
      <alignment horizontal="right" vertical="center"/>
    </xf>
    <xf numFmtId="3" fontId="23" fillId="0" borderId="92" xfId="0" applyNumberFormat="1" applyFont="1" applyBorder="1" applyAlignment="1" applyProtection="1">
      <alignment horizontal="right" vertical="center"/>
    </xf>
    <xf numFmtId="3" fontId="23" fillId="0" borderId="91" xfId="0" applyNumberFormat="1" applyFont="1" applyBorder="1" applyAlignment="1" applyProtection="1">
      <alignment horizontal="right" vertical="center"/>
    </xf>
    <xf numFmtId="3" fontId="23" fillId="0" borderId="168" xfId="0" applyNumberFormat="1" applyFont="1" applyBorder="1" applyAlignment="1" applyProtection="1">
      <alignment horizontal="right" vertical="center"/>
    </xf>
    <xf numFmtId="3" fontId="23" fillId="0" borderId="153" xfId="0" applyNumberFormat="1" applyFont="1" applyBorder="1" applyAlignment="1" applyProtection="1">
      <alignment horizontal="right" vertical="center"/>
    </xf>
    <xf numFmtId="3" fontId="23" fillId="5" borderId="94" xfId="0" applyNumberFormat="1" applyFont="1" applyFill="1" applyBorder="1" applyAlignment="1" applyProtection="1">
      <alignment horizontal="right" vertical="center"/>
      <protection locked="0"/>
    </xf>
    <xf numFmtId="3" fontId="23" fillId="5" borderId="95" xfId="0" applyNumberFormat="1" applyFont="1" applyFill="1" applyBorder="1" applyAlignment="1" applyProtection="1">
      <alignment horizontal="right" vertical="center"/>
      <protection locked="0"/>
    </xf>
    <xf numFmtId="3" fontId="23" fillId="5" borderId="96" xfId="0" applyNumberFormat="1" applyFont="1" applyFill="1" applyBorder="1" applyAlignment="1" applyProtection="1">
      <alignment horizontal="right" vertical="center"/>
      <protection locked="0"/>
    </xf>
    <xf numFmtId="3" fontId="23" fillId="5" borderId="97" xfId="0" applyNumberFormat="1" applyFont="1" applyFill="1" applyBorder="1" applyAlignment="1" applyProtection="1">
      <alignment horizontal="right" vertical="center"/>
      <protection locked="0"/>
    </xf>
    <xf numFmtId="3" fontId="5" fillId="3" borderId="99" xfId="0" applyNumberFormat="1" applyFont="1" applyFill="1" applyBorder="1" applyAlignment="1" applyProtection="1">
      <alignment horizontal="right" vertical="center"/>
    </xf>
    <xf numFmtId="3" fontId="5" fillId="3" borderId="100" xfId="0" applyNumberFormat="1" applyFont="1" applyFill="1" applyBorder="1" applyAlignment="1" applyProtection="1">
      <alignment horizontal="right" vertical="center"/>
    </xf>
    <xf numFmtId="3" fontId="5" fillId="3" borderId="102" xfId="0" applyNumberFormat="1" applyFont="1" applyFill="1" applyBorder="1" applyAlignment="1" applyProtection="1">
      <alignment horizontal="right" vertical="center"/>
    </xf>
    <xf numFmtId="3" fontId="7" fillId="0" borderId="99" xfId="0" applyNumberFormat="1" applyFont="1" applyBorder="1" applyAlignment="1" applyProtection="1">
      <alignment horizontal="right" vertical="center"/>
    </xf>
    <xf numFmtId="3" fontId="7" fillId="0" borderId="103" xfId="0" applyNumberFormat="1" applyFont="1" applyBorder="1" applyAlignment="1" applyProtection="1">
      <alignment horizontal="right" vertical="center"/>
    </xf>
    <xf numFmtId="3" fontId="7" fillId="0" borderId="102" xfId="0" applyNumberFormat="1" applyFont="1" applyBorder="1" applyAlignment="1" applyProtection="1">
      <alignment horizontal="right" vertical="center"/>
    </xf>
    <xf numFmtId="3" fontId="7" fillId="0" borderId="153" xfId="0" applyNumberFormat="1" applyFont="1" applyBorder="1" applyAlignment="1" applyProtection="1">
      <alignment horizontal="right" vertical="center"/>
    </xf>
    <xf numFmtId="3" fontId="7" fillId="0" borderId="101" xfId="0" applyNumberFormat="1" applyFont="1" applyBorder="1" applyAlignment="1" applyProtection="1">
      <alignment horizontal="right" vertical="center"/>
    </xf>
    <xf numFmtId="3" fontId="7" fillId="5" borderId="99" xfId="0" applyNumberFormat="1" applyFont="1" applyFill="1" applyBorder="1" applyAlignment="1" applyProtection="1">
      <alignment horizontal="right" vertical="center"/>
      <protection locked="0"/>
    </xf>
    <xf numFmtId="3" fontId="7" fillId="5" borderId="100" xfId="0" applyNumberFormat="1" applyFont="1" applyFill="1" applyBorder="1" applyAlignment="1" applyProtection="1">
      <alignment horizontal="right" vertical="center"/>
      <protection locked="0"/>
    </xf>
    <xf numFmtId="3" fontId="7" fillId="5" borderId="102" xfId="0" applyNumberFormat="1" applyFont="1" applyFill="1" applyBorder="1" applyAlignment="1" applyProtection="1">
      <alignment horizontal="right" vertical="center"/>
      <protection locked="0"/>
    </xf>
    <xf numFmtId="3" fontId="7" fillId="5" borderId="103" xfId="0" applyNumberFormat="1" applyFont="1" applyFill="1" applyBorder="1" applyAlignment="1" applyProtection="1">
      <alignment horizontal="right" vertical="center"/>
      <protection locked="0"/>
    </xf>
    <xf numFmtId="3" fontId="5" fillId="0" borderId="99" xfId="0" applyNumberFormat="1" applyFont="1" applyBorder="1" applyAlignment="1" applyProtection="1">
      <alignment horizontal="right" vertical="center"/>
    </xf>
    <xf numFmtId="3" fontId="5" fillId="0" borderId="103" xfId="0" applyNumberFormat="1" applyFont="1" applyBorder="1" applyAlignment="1" applyProtection="1">
      <alignment horizontal="right" vertical="center"/>
    </xf>
    <xf numFmtId="3" fontId="5" fillId="0" borderId="102" xfId="0" applyNumberFormat="1" applyFont="1" applyBorder="1" applyAlignment="1" applyProtection="1">
      <alignment horizontal="right" vertical="center"/>
    </xf>
    <xf numFmtId="3" fontId="5" fillId="0" borderId="153" xfId="0" applyNumberFormat="1" applyFont="1" applyBorder="1" applyAlignment="1" applyProtection="1">
      <alignment horizontal="right" vertical="center"/>
    </xf>
    <xf numFmtId="3" fontId="5" fillId="0" borderId="101" xfId="0" applyNumberFormat="1" applyFont="1" applyBorder="1" applyAlignment="1" applyProtection="1">
      <alignment horizontal="right" vertical="center"/>
    </xf>
    <xf numFmtId="168" fontId="5" fillId="0" borderId="99" xfId="0" applyNumberFormat="1" applyFont="1" applyBorder="1" applyAlignment="1" applyProtection="1">
      <alignment horizontal="right" vertical="center"/>
    </xf>
    <xf numFmtId="168" fontId="5" fillId="0" borderId="103" xfId="0" applyNumberFormat="1" applyFont="1" applyBorder="1" applyAlignment="1" applyProtection="1">
      <alignment horizontal="right" vertical="center"/>
    </xf>
    <xf numFmtId="168" fontId="5" fillId="0" borderId="102" xfId="0" applyNumberFormat="1" applyFont="1" applyBorder="1" applyAlignment="1" applyProtection="1">
      <alignment horizontal="right" vertical="center"/>
    </xf>
    <xf numFmtId="168" fontId="5" fillId="0" borderId="153" xfId="0" applyNumberFormat="1" applyFont="1" applyBorder="1" applyAlignment="1" applyProtection="1">
      <alignment horizontal="right" vertical="center"/>
    </xf>
    <xf numFmtId="170" fontId="5" fillId="5" borderId="167" xfId="0" applyNumberFormat="1" applyFont="1" applyFill="1" applyBorder="1" applyAlignment="1" applyProtection="1">
      <alignment horizontal="right" vertical="center"/>
      <protection locked="0"/>
    </xf>
    <xf numFmtId="170" fontId="5" fillId="5" borderId="165" xfId="0" applyNumberFormat="1" applyFont="1" applyFill="1" applyBorder="1" applyAlignment="1" applyProtection="1">
      <alignment horizontal="right" vertical="center"/>
      <protection locked="0"/>
    </xf>
    <xf numFmtId="170" fontId="5" fillId="5" borderId="164" xfId="0" applyNumberFormat="1" applyFont="1" applyFill="1" applyBorder="1" applyAlignment="1" applyProtection="1">
      <alignment horizontal="right" vertical="center"/>
      <protection locked="0"/>
    </xf>
    <xf numFmtId="170" fontId="5" fillId="5" borderId="169" xfId="0" applyNumberFormat="1" applyFont="1" applyFill="1" applyBorder="1" applyAlignment="1" applyProtection="1">
      <alignment horizontal="right" vertical="center"/>
      <protection locked="0"/>
    </xf>
    <xf numFmtId="170" fontId="5" fillId="5" borderId="166" xfId="0" applyNumberFormat="1" applyFont="1" applyFill="1" applyBorder="1" applyAlignment="1" applyProtection="1">
      <alignment horizontal="right" vertical="center"/>
      <protection locked="0"/>
    </xf>
    <xf numFmtId="3" fontId="5" fillId="5" borderId="167" xfId="0" applyNumberFormat="1" applyFont="1" applyFill="1" applyBorder="1" applyAlignment="1" applyProtection="1">
      <alignment horizontal="right" vertical="center"/>
      <protection locked="0"/>
    </xf>
    <xf numFmtId="3" fontId="5" fillId="5" borderId="165" xfId="0" applyNumberFormat="1" applyFont="1" applyFill="1" applyBorder="1" applyAlignment="1" applyProtection="1">
      <alignment horizontal="right" vertical="center"/>
      <protection locked="0"/>
    </xf>
    <xf numFmtId="3" fontId="5" fillId="5" borderId="164" xfId="0" applyNumberFormat="1" applyFont="1" applyFill="1" applyBorder="1" applyAlignment="1" applyProtection="1">
      <alignment horizontal="right" vertical="center"/>
      <protection locked="0"/>
    </xf>
    <xf numFmtId="3" fontId="5" fillId="5" borderId="169" xfId="0" applyNumberFormat="1" applyFont="1" applyFill="1" applyBorder="1" applyAlignment="1" applyProtection="1">
      <alignment horizontal="right" vertical="center"/>
      <protection locked="0"/>
    </xf>
    <xf numFmtId="3" fontId="5" fillId="5" borderId="166" xfId="0" applyNumberFormat="1" applyFont="1" applyFill="1" applyBorder="1" applyAlignment="1" applyProtection="1">
      <alignment horizontal="right" vertical="center"/>
      <protection locked="0"/>
    </xf>
    <xf numFmtId="3" fontId="22" fillId="3" borderId="168" xfId="0" applyNumberFormat="1" applyFont="1" applyFill="1" applyBorder="1" applyAlignment="1" applyProtection="1">
      <alignment horizontal="right" vertical="center"/>
    </xf>
    <xf numFmtId="3" fontId="22" fillId="0" borderId="89" xfId="0" applyNumberFormat="1" applyFont="1" applyBorder="1" applyAlignment="1" applyProtection="1">
      <alignment horizontal="right" vertical="center"/>
    </xf>
    <xf numFmtId="3" fontId="22" fillId="0" borderId="92" xfId="0" applyNumberFormat="1" applyFont="1" applyBorder="1" applyAlignment="1" applyProtection="1">
      <alignment horizontal="right" vertical="center"/>
    </xf>
    <xf numFmtId="3" fontId="22" fillId="0" borderId="91" xfId="0" applyNumberFormat="1" applyFont="1" applyBorder="1" applyAlignment="1" applyProtection="1">
      <alignment horizontal="right" vertical="center"/>
    </xf>
    <xf numFmtId="3" fontId="22" fillId="0" borderId="168" xfId="0" applyNumberFormat="1" applyFont="1" applyBorder="1" applyAlignment="1" applyProtection="1">
      <alignment horizontal="right" vertical="center"/>
    </xf>
    <xf numFmtId="3" fontId="22" fillId="0" borderId="93" xfId="0" applyNumberFormat="1" applyFont="1" applyBorder="1" applyAlignment="1" applyProtection="1">
      <alignment horizontal="right" vertical="center"/>
    </xf>
    <xf numFmtId="3" fontId="23" fillId="5" borderId="103" xfId="0" applyNumberFormat="1" applyFont="1" applyFill="1" applyBorder="1" applyAlignment="1" applyProtection="1">
      <alignment horizontal="right" vertical="center"/>
    </xf>
    <xf numFmtId="3" fontId="23" fillId="5" borderId="101" xfId="0" applyNumberFormat="1" applyFont="1" applyFill="1" applyBorder="1" applyAlignment="1" applyProtection="1">
      <alignment horizontal="right" vertical="center"/>
    </xf>
    <xf numFmtId="3" fontId="23" fillId="5" borderId="94" xfId="0" applyNumberFormat="1" applyFont="1" applyFill="1" applyBorder="1" applyAlignment="1" applyProtection="1">
      <alignment horizontal="right" vertical="center"/>
    </xf>
    <xf numFmtId="3" fontId="23" fillId="5" borderId="95" xfId="0" applyNumberFormat="1" applyFont="1" applyFill="1" applyBorder="1" applyAlignment="1" applyProtection="1">
      <alignment horizontal="right" vertical="center"/>
    </xf>
    <xf numFmtId="3" fontId="23" fillId="5" borderId="96" xfId="0" applyNumberFormat="1" applyFont="1" applyFill="1" applyBorder="1" applyAlignment="1" applyProtection="1">
      <alignment horizontal="right" vertical="center"/>
    </xf>
    <xf numFmtId="3" fontId="23" fillId="5" borderId="97" xfId="0" applyNumberFormat="1" applyFont="1" applyFill="1" applyBorder="1" applyAlignment="1" applyProtection="1">
      <alignment horizontal="right" vertical="center"/>
    </xf>
    <xf numFmtId="3" fontId="23" fillId="5" borderId="98" xfId="0" applyNumberFormat="1" applyFont="1" applyFill="1" applyBorder="1" applyAlignment="1" applyProtection="1">
      <alignment horizontal="right" vertical="center"/>
    </xf>
    <xf numFmtId="3" fontId="23" fillId="5" borderId="107" xfId="0" applyNumberFormat="1" applyFont="1" applyFill="1" applyBorder="1" applyAlignment="1" applyProtection="1">
      <alignment horizontal="right" vertical="center"/>
    </xf>
    <xf numFmtId="3" fontId="23" fillId="5" borderId="108" xfId="0" applyNumberFormat="1" applyFont="1" applyFill="1" applyBorder="1" applyAlignment="1" applyProtection="1">
      <alignment horizontal="right" vertical="center"/>
    </xf>
    <xf numFmtId="168" fontId="22" fillId="3" borderId="156" xfId="0" applyNumberFormat="1" applyFont="1" applyFill="1" applyBorder="1" applyAlignment="1" applyProtection="1">
      <alignment horizontal="right" vertical="center"/>
    </xf>
    <xf numFmtId="168" fontId="22" fillId="3" borderId="159" xfId="0" applyNumberFormat="1" applyFont="1" applyFill="1" applyBorder="1" applyAlignment="1" applyProtection="1">
      <alignment horizontal="right" vertical="center"/>
    </xf>
    <xf numFmtId="168" fontId="22" fillId="3" borderId="158" xfId="0" applyNumberFormat="1" applyFont="1" applyFill="1" applyBorder="1" applyAlignment="1" applyProtection="1">
      <alignment horizontal="right" vertical="center"/>
    </xf>
    <xf numFmtId="168" fontId="22" fillId="3" borderId="0" xfId="0" applyNumberFormat="1" applyFont="1" applyFill="1" applyBorder="1" applyAlignment="1" applyProtection="1">
      <alignment horizontal="right" vertical="center"/>
    </xf>
    <xf numFmtId="168" fontId="22" fillId="3" borderId="155" xfId="0" applyNumberFormat="1" applyFont="1" applyFill="1" applyBorder="1" applyAlignment="1" applyProtection="1">
      <alignment horizontal="right" vertical="center"/>
    </xf>
    <xf numFmtId="168" fontId="23" fillId="5" borderId="93" xfId="0" applyNumberFormat="1" applyFont="1" applyFill="1" applyBorder="1" applyAlignment="1" applyProtection="1">
      <alignment horizontal="right" vertical="center"/>
      <protection locked="0"/>
    </xf>
    <xf numFmtId="168" fontId="23" fillId="0" borderId="93" xfId="0" applyNumberFormat="1" applyFont="1" applyBorder="1" applyAlignment="1" applyProtection="1">
      <alignment horizontal="right" vertical="center"/>
    </xf>
    <xf numFmtId="168" fontId="23" fillId="5" borderId="97" xfId="0" applyNumberFormat="1" applyFont="1" applyFill="1" applyBorder="1" applyAlignment="1" applyProtection="1">
      <alignment horizontal="right" vertical="center"/>
      <protection locked="0"/>
    </xf>
    <xf numFmtId="168" fontId="23" fillId="5" borderId="95" xfId="0" applyNumberFormat="1" applyFont="1" applyFill="1" applyBorder="1" applyAlignment="1" applyProtection="1">
      <alignment horizontal="right" vertical="center"/>
      <protection locked="0"/>
    </xf>
    <xf numFmtId="168" fontId="23" fillId="5" borderId="96" xfId="0" applyNumberFormat="1" applyFont="1" applyFill="1" applyBorder="1" applyAlignment="1" applyProtection="1">
      <alignment horizontal="right" vertical="center"/>
      <protection locked="0"/>
    </xf>
    <xf numFmtId="168" fontId="24" fillId="0" borderId="99" xfId="0" applyNumberFormat="1" applyFont="1" applyBorder="1" applyAlignment="1" applyProtection="1">
      <alignment horizontal="right" vertical="center"/>
    </xf>
    <xf numFmtId="168" fontId="24" fillId="0" borderId="100" xfId="0" applyNumberFormat="1" applyFont="1" applyBorder="1" applyAlignment="1" applyProtection="1">
      <alignment horizontal="right" vertical="center"/>
    </xf>
    <xf numFmtId="168" fontId="24" fillId="0" borderId="102" xfId="0" applyNumberFormat="1" applyFont="1" applyBorder="1" applyAlignment="1" applyProtection="1">
      <alignment horizontal="right" vertical="center"/>
    </xf>
    <xf numFmtId="168" fontId="24" fillId="0" borderId="103" xfId="0" applyNumberFormat="1" applyFont="1" applyBorder="1" applyAlignment="1" applyProtection="1">
      <alignment horizontal="right" vertical="center"/>
    </xf>
    <xf numFmtId="168" fontId="24" fillId="0" borderId="101" xfId="0" applyNumberFormat="1" applyFont="1" applyBorder="1" applyAlignment="1" applyProtection="1">
      <alignment horizontal="right" vertical="center"/>
    </xf>
    <xf numFmtId="168" fontId="22" fillId="0" borderId="104" xfId="0" applyNumberFormat="1" applyFont="1" applyBorder="1" applyAlignment="1" applyProtection="1">
      <alignment horizontal="right" vertical="center"/>
    </xf>
    <xf numFmtId="168" fontId="22" fillId="0" borderId="105" xfId="0" applyNumberFormat="1" applyFont="1" applyBorder="1" applyAlignment="1" applyProtection="1">
      <alignment horizontal="right" vertical="center"/>
    </xf>
    <xf numFmtId="168" fontId="22" fillId="0" borderId="106" xfId="0" applyNumberFormat="1" applyFont="1" applyBorder="1" applyAlignment="1" applyProtection="1">
      <alignment horizontal="right" vertical="center"/>
    </xf>
    <xf numFmtId="168" fontId="22" fillId="0" borderId="107" xfId="0" applyNumberFormat="1" applyFont="1" applyBorder="1" applyAlignment="1" applyProtection="1">
      <alignment horizontal="right" vertical="center"/>
    </xf>
    <xf numFmtId="168" fontId="22" fillId="0" borderId="108" xfId="0" applyNumberFormat="1" applyFont="1" applyBorder="1" applyAlignment="1" applyProtection="1">
      <alignment horizontal="right" vertical="center"/>
    </xf>
    <xf numFmtId="168" fontId="22" fillId="5" borderId="90" xfId="0" applyNumberFormat="1" applyFont="1" applyFill="1" applyBorder="1" applyAlignment="1" applyProtection="1">
      <alignment horizontal="right" vertical="center"/>
      <protection locked="0"/>
    </xf>
    <xf numFmtId="168" fontId="22" fillId="5" borderId="91" xfId="0" applyNumberFormat="1" applyFont="1" applyFill="1" applyBorder="1" applyAlignment="1" applyProtection="1">
      <alignment horizontal="right" vertical="center"/>
      <protection locked="0"/>
    </xf>
    <xf numFmtId="168" fontId="22" fillId="5" borderId="92" xfId="0" applyNumberFormat="1" applyFont="1" applyFill="1" applyBorder="1" applyAlignment="1" applyProtection="1">
      <alignment horizontal="right" vertical="center"/>
      <protection locked="0"/>
    </xf>
    <xf numFmtId="168" fontId="22" fillId="5" borderId="93" xfId="0" applyNumberFormat="1" applyFont="1" applyFill="1" applyBorder="1" applyAlignment="1" applyProtection="1">
      <alignment horizontal="right" vertical="center"/>
      <protection locked="0"/>
    </xf>
    <xf numFmtId="3" fontId="22" fillId="5" borderId="103" xfId="0" applyNumberFormat="1" applyFont="1" applyFill="1" applyBorder="1" applyAlignment="1" applyProtection="1">
      <alignment horizontal="right" vertical="center"/>
      <protection locked="0"/>
    </xf>
    <xf numFmtId="3" fontId="22" fillId="5" borderId="153" xfId="0" applyNumberFormat="1" applyFont="1" applyFill="1" applyBorder="1" applyAlignment="1" applyProtection="1">
      <alignment horizontal="right" vertical="center"/>
      <protection locked="0"/>
    </xf>
    <xf numFmtId="168" fontId="22" fillId="5" borderId="105" xfId="0" applyNumberFormat="1" applyFont="1" applyFill="1" applyBorder="1" applyAlignment="1" applyProtection="1">
      <alignment horizontal="right" vertical="center"/>
      <protection locked="0"/>
    </xf>
    <xf numFmtId="168" fontId="22" fillId="5" borderId="106" xfId="0" applyNumberFormat="1" applyFont="1" applyFill="1" applyBorder="1" applyAlignment="1" applyProtection="1">
      <alignment horizontal="right" vertical="center"/>
      <protection locked="0"/>
    </xf>
    <xf numFmtId="168" fontId="22" fillId="5" borderId="107" xfId="0" applyNumberFormat="1" applyFont="1" applyFill="1" applyBorder="1" applyAlignment="1" applyProtection="1">
      <alignment horizontal="right" vertical="center"/>
      <protection locked="0"/>
    </xf>
    <xf numFmtId="168" fontId="22" fillId="5" borderId="108" xfId="0" applyNumberFormat="1" applyFont="1" applyFill="1" applyBorder="1" applyAlignment="1" applyProtection="1">
      <alignment horizontal="right" vertical="center"/>
      <protection locked="0"/>
    </xf>
    <xf numFmtId="170" fontId="22" fillId="3" borderId="170" xfId="0" applyNumberFormat="1" applyFont="1" applyFill="1" applyBorder="1" applyAlignment="1" applyProtection="1">
      <alignment horizontal="right" vertical="center"/>
    </xf>
    <xf numFmtId="170" fontId="22" fillId="3" borderId="171" xfId="0" applyNumberFormat="1" applyFont="1" applyFill="1" applyBorder="1" applyAlignment="1" applyProtection="1">
      <alignment horizontal="right" vertical="center"/>
      <protection locked="0"/>
    </xf>
    <xf numFmtId="170" fontId="22" fillId="3" borderId="172" xfId="0" applyNumberFormat="1" applyFont="1" applyFill="1" applyBorder="1" applyAlignment="1" applyProtection="1">
      <alignment horizontal="right" vertical="center"/>
      <protection locked="0"/>
    </xf>
    <xf numFmtId="170" fontId="22" fillId="3" borderId="170" xfId="0" applyNumberFormat="1" applyFont="1" applyFill="1" applyBorder="1" applyAlignment="1" applyProtection="1">
      <alignment horizontal="right" vertical="center"/>
      <protection locked="0"/>
    </xf>
    <xf numFmtId="169" fontId="23" fillId="5" borderId="99" xfId="0" applyNumberFormat="1" applyFont="1" applyFill="1" applyBorder="1" applyAlignment="1" applyProtection="1">
      <alignment horizontal="right" vertical="center"/>
      <protection locked="0"/>
    </xf>
    <xf numFmtId="169" fontId="23" fillId="5" borderId="100" xfId="0" applyNumberFormat="1" applyFont="1" applyFill="1" applyBorder="1" applyAlignment="1" applyProtection="1">
      <alignment horizontal="right" vertical="center"/>
      <protection locked="0"/>
    </xf>
    <xf numFmtId="169" fontId="23" fillId="5" borderId="102" xfId="0" applyNumberFormat="1" applyFont="1" applyFill="1" applyBorder="1" applyAlignment="1" applyProtection="1">
      <alignment horizontal="right" vertical="center"/>
      <protection locked="0"/>
    </xf>
    <xf numFmtId="169" fontId="23" fillId="5" borderId="103" xfId="0" applyNumberFormat="1" applyFont="1" applyFill="1" applyBorder="1" applyAlignment="1" applyProtection="1">
      <alignment horizontal="right" vertical="center"/>
      <protection locked="0"/>
    </xf>
    <xf numFmtId="169" fontId="23" fillId="5" borderId="101" xfId="0" applyNumberFormat="1" applyFont="1" applyFill="1" applyBorder="1" applyAlignment="1" applyProtection="1">
      <alignment horizontal="right" vertical="center"/>
      <protection locked="0"/>
    </xf>
    <xf numFmtId="168" fontId="23" fillId="5" borderId="167" xfId="0" applyNumberFormat="1" applyFont="1" applyFill="1" applyBorder="1" applyAlignment="1" applyProtection="1">
      <alignment horizontal="right" vertical="center"/>
      <protection locked="0"/>
    </xf>
    <xf numFmtId="168" fontId="23" fillId="5" borderId="163" xfId="0" applyNumberFormat="1" applyFont="1" applyFill="1" applyBorder="1" applyAlignment="1" applyProtection="1">
      <alignment horizontal="right" vertical="center"/>
      <protection locked="0"/>
    </xf>
    <xf numFmtId="168" fontId="23" fillId="5" borderId="164" xfId="0" applyNumberFormat="1" applyFont="1" applyFill="1" applyBorder="1" applyAlignment="1" applyProtection="1">
      <alignment horizontal="right" vertical="center"/>
      <protection locked="0"/>
    </xf>
    <xf numFmtId="168" fontId="23" fillId="5" borderId="165" xfId="0" applyNumberFormat="1" applyFont="1" applyFill="1" applyBorder="1" applyAlignment="1" applyProtection="1">
      <alignment horizontal="right" vertical="center"/>
      <protection locked="0"/>
    </xf>
    <xf numFmtId="168" fontId="23" fillId="5" borderId="166" xfId="0" applyNumberFormat="1" applyFont="1" applyFill="1" applyBorder="1" applyAlignment="1" applyProtection="1">
      <alignment horizontal="right" vertical="center"/>
      <protection locked="0"/>
    </xf>
    <xf numFmtId="0" fontId="2" fillId="0" borderId="65" xfId="0" applyFont="1" applyFill="1" applyBorder="1" applyAlignment="1" applyProtection="1">
      <alignment horizontal="left" vertical="center" textRotation="90" wrapText="1"/>
    </xf>
    <xf numFmtId="0" fontId="5" fillId="0" borderId="173" xfId="0" applyFont="1" applyFill="1" applyBorder="1" applyAlignment="1" applyProtection="1">
      <alignment horizontal="left" vertical="center" textRotation="90" wrapText="1"/>
    </xf>
    <xf numFmtId="0" fontId="5" fillId="0" borderId="65" xfId="0" applyFont="1" applyFill="1" applyBorder="1" applyAlignment="1" applyProtection="1">
      <alignment horizontal="left" vertical="center" textRotation="90" wrapText="1"/>
    </xf>
    <xf numFmtId="0" fontId="5" fillId="0" borderId="174" xfId="0" applyFont="1" applyFill="1" applyBorder="1" applyAlignment="1" applyProtection="1">
      <alignment horizontal="left" vertical="center" textRotation="90" wrapText="1"/>
    </xf>
    <xf numFmtId="0" fontId="16" fillId="11" borderId="1" xfId="0" applyFont="1" applyFill="1" applyBorder="1" applyAlignment="1" applyProtection="1">
      <alignment horizontal="center" vertical="center" wrapText="1"/>
    </xf>
    <xf numFmtId="0" fontId="5" fillId="0" borderId="66" xfId="0" applyFont="1" applyFill="1" applyBorder="1" applyAlignment="1" applyProtection="1">
      <alignment horizontal="left" vertical="center"/>
    </xf>
    <xf numFmtId="0" fontId="5" fillId="0" borderId="63" xfId="0" applyFont="1" applyFill="1" applyBorder="1" applyAlignment="1" applyProtection="1">
      <alignment horizontal="left" vertical="center"/>
    </xf>
    <xf numFmtId="0" fontId="5" fillId="0" borderId="67"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81" xfId="0" applyFont="1" applyFill="1" applyBorder="1" applyAlignment="1" applyProtection="1">
      <alignment horizontal="center" vertical="center"/>
    </xf>
    <xf numFmtId="0" fontId="2" fillId="10" borderId="47" xfId="0" applyFont="1" applyFill="1" applyBorder="1" applyAlignment="1" applyProtection="1">
      <alignment horizontal="left" vertical="center" wrapText="1"/>
    </xf>
    <xf numFmtId="0" fontId="2" fillId="10" borderId="6"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indent="2"/>
    </xf>
    <xf numFmtId="0" fontId="1" fillId="0" borderId="0" xfId="0" applyFont="1" applyFill="1" applyBorder="1" applyAlignment="1" applyProtection="1">
      <alignment horizontal="left" vertical="top" wrapText="1"/>
    </xf>
    <xf numFmtId="0" fontId="2" fillId="0" borderId="173" xfId="0" applyFont="1" applyFill="1" applyBorder="1" applyAlignment="1" applyProtection="1">
      <alignment horizontal="left" vertical="center" textRotation="90" wrapText="1"/>
    </xf>
    <xf numFmtId="0" fontId="0" fillId="0" borderId="65" xfId="0" applyFill="1" applyBorder="1" applyAlignment="1">
      <alignment horizontal="left" vertical="center"/>
    </xf>
    <xf numFmtId="0" fontId="0" fillId="0" borderId="0" xfId="0" applyFill="1" applyBorder="1" applyAlignment="1">
      <alignment horizontal="left" vertical="center"/>
    </xf>
    <xf numFmtId="0" fontId="0" fillId="0" borderId="174" xfId="0" applyFill="1" applyBorder="1" applyAlignment="1">
      <alignment horizontal="left" vertical="center"/>
    </xf>
    <xf numFmtId="0" fontId="6" fillId="0" borderId="3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xf>
    <xf numFmtId="0" fontId="3" fillId="0" borderId="6" xfId="0" applyFont="1" applyFill="1" applyBorder="1" applyAlignment="1" applyProtection="1">
      <alignment horizontal="left" vertical="center" wrapText="1" indent="2"/>
    </xf>
    <xf numFmtId="0" fontId="5" fillId="0" borderId="57" xfId="0" applyFont="1" applyFill="1" applyBorder="1" applyAlignment="1" applyProtection="1">
      <alignment horizontal="left" vertical="center"/>
    </xf>
    <xf numFmtId="0" fontId="1" fillId="0" borderId="46" xfId="0" applyFont="1" applyFill="1" applyBorder="1" applyAlignment="1" applyProtection="1">
      <alignment horizontal="center" vertical="center"/>
    </xf>
    <xf numFmtId="0" fontId="1" fillId="0" borderId="82" xfId="0" applyFont="1" applyFill="1" applyBorder="1" applyAlignment="1" applyProtection="1">
      <alignment horizontal="center" vertical="center"/>
    </xf>
    <xf numFmtId="0" fontId="6" fillId="0" borderId="45" xfId="0" applyFont="1" applyFill="1" applyBorder="1" applyAlignment="1" applyProtection="1">
      <alignment horizontal="left" vertical="center" wrapText="1"/>
    </xf>
    <xf numFmtId="0" fontId="1" fillId="0" borderId="80"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2" fillId="6" borderId="0" xfId="0" applyFont="1" applyFill="1" applyAlignment="1" applyProtection="1">
      <alignment horizontal="left" vertical="center" wrapText="1"/>
    </xf>
    <xf numFmtId="0" fontId="11" fillId="0" borderId="65" xfId="0" applyFont="1" applyBorder="1" applyAlignment="1">
      <alignment horizontal="left" vertical="center" textRotation="90"/>
    </xf>
    <xf numFmtId="0" fontId="3" fillId="0" borderId="1"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2" fillId="0" borderId="174" xfId="0" applyFont="1" applyFill="1" applyBorder="1" applyAlignment="1" applyProtection="1">
      <alignment horizontal="left" vertical="center" textRotation="90" wrapText="1"/>
    </xf>
    <xf numFmtId="0" fontId="2" fillId="10" borderId="56" xfId="0" applyFont="1" applyFill="1" applyBorder="1" applyAlignment="1" applyProtection="1">
      <alignment horizontal="left" vertical="center" wrapText="1"/>
    </xf>
    <xf numFmtId="0" fontId="2" fillId="10" borderId="57" xfId="0" applyFont="1" applyFill="1" applyBorder="1" applyAlignment="1" applyProtection="1">
      <alignment horizontal="left" vertical="center" wrapText="1"/>
    </xf>
    <xf numFmtId="0" fontId="0" fillId="0" borderId="65" xfId="0" applyBorder="1" applyAlignment="1">
      <alignment horizontal="left" vertical="center"/>
    </xf>
    <xf numFmtId="0" fontId="1" fillId="0" borderId="67" xfId="0" applyFont="1" applyFill="1" applyBorder="1" applyAlignment="1" applyProtection="1">
      <alignment horizontal="left" vertical="center"/>
    </xf>
    <xf numFmtId="0" fontId="1" fillId="0" borderId="56"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2" fillId="10" borderId="10" xfId="0" applyFont="1" applyFill="1" applyBorder="1" applyAlignment="1" applyProtection="1">
      <alignment horizontal="left" vertical="center" wrapText="1"/>
    </xf>
    <xf numFmtId="0" fontId="2" fillId="10" borderId="4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textRotation="90" wrapText="1"/>
    </xf>
    <xf numFmtId="0" fontId="2" fillId="10" borderId="2" xfId="0" applyFont="1" applyFill="1" applyBorder="1" applyAlignment="1" applyProtection="1">
      <alignment horizontal="left" vertical="center" wrapText="1"/>
    </xf>
    <xf numFmtId="0" fontId="2" fillId="0" borderId="67" xfId="0" applyFont="1" applyFill="1" applyBorder="1" applyAlignment="1" applyProtection="1">
      <alignment horizontal="left" vertical="center" textRotation="90" wrapText="1"/>
    </xf>
    <xf numFmtId="0" fontId="2" fillId="0" borderId="80" xfId="0" applyFont="1" applyFill="1" applyBorder="1" applyAlignment="1" applyProtection="1">
      <alignment horizontal="center" vertical="center" textRotation="90" wrapText="1"/>
    </xf>
    <xf numFmtId="0" fontId="2" fillId="0" borderId="56" xfId="0" applyFont="1" applyFill="1" applyBorder="1" applyAlignment="1" applyProtection="1">
      <alignment horizontal="center" vertical="center" textRotation="90" wrapText="1"/>
    </xf>
    <xf numFmtId="0" fontId="2" fillId="0" borderId="57" xfId="0" applyFont="1" applyFill="1" applyBorder="1" applyAlignment="1" applyProtection="1">
      <alignment horizontal="center" vertical="center" textRotation="90" wrapText="1"/>
    </xf>
    <xf numFmtId="0" fontId="2" fillId="0" borderId="1" xfId="0" applyFont="1" applyFill="1" applyBorder="1" applyAlignment="1" applyProtection="1">
      <alignment horizontal="left" vertical="center" textRotation="90" wrapText="1"/>
    </xf>
    <xf numFmtId="0" fontId="2" fillId="0" borderId="56" xfId="0" applyFont="1" applyFill="1" applyBorder="1" applyAlignment="1" applyProtection="1">
      <alignment horizontal="left" vertical="center" textRotation="90" wrapText="1"/>
    </xf>
    <xf numFmtId="0" fontId="2" fillId="0" borderId="57" xfId="0" applyFont="1" applyFill="1" applyBorder="1" applyAlignment="1" applyProtection="1">
      <alignment horizontal="left" vertical="center" textRotation="90" wrapText="1"/>
    </xf>
  </cellXfs>
  <cellStyles count="1">
    <cellStyle name="Обычный" xfId="0" builtinId="0"/>
  </cellStyles>
  <dxfs count="1762">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thin">
          <color indexed="8"/>
        </left>
        <right style="hair">
          <color indexed="8"/>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i/>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right style="hair">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hair">
          <color indexed="8"/>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right style="hair">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hair">
          <color indexed="8"/>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border>
    </dxf>
    <dxf>
      <font>
        <b val="0"/>
        <condense val="0"/>
        <extend val="0"/>
        <u val="none"/>
        <sz val="8"/>
        <color indexed="10"/>
      </font>
      <fill>
        <patternFill>
          <bgColor indexed="42"/>
        </patternFill>
      </fill>
      <border>
        <left style="hair">
          <color indexed="8"/>
        </left>
        <right/>
        <top style="hair">
          <color indexed="8"/>
        </top>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border>
    </dxf>
    <dxf>
      <font>
        <b val="0"/>
        <condense val="0"/>
        <extend val="0"/>
        <u val="none"/>
        <sz val="8"/>
        <color indexed="10"/>
      </font>
      <fill>
        <patternFill>
          <bgColor indexed="42"/>
        </patternFill>
      </fill>
      <border>
        <left style="hair">
          <color indexed="8"/>
        </left>
        <right style="thin">
          <color indexed="8"/>
        </right>
        <top style="hair">
          <color indexed="8"/>
        </top>
        <bottom/>
      </border>
    </dxf>
    <dxf>
      <font>
        <b val="0"/>
        <condense val="0"/>
        <extend val="0"/>
        <u val="none"/>
        <sz val="8"/>
        <color indexed="10"/>
      </font>
      <fill>
        <patternFill>
          <bgColor indexed="42"/>
        </patternFill>
      </fill>
      <border>
        <left style="hair">
          <color indexed="8"/>
        </left>
        <right/>
        <top style="hair">
          <color indexed="8"/>
        </top>
        <bottom/>
      </border>
    </dxf>
    <dxf>
      <font>
        <b val="0"/>
        <condense val="0"/>
        <extend val="0"/>
        <u val="none"/>
        <sz val="8"/>
        <color indexed="10"/>
      </font>
      <fill>
        <patternFill>
          <bgColor indexed="42"/>
        </patternFill>
      </fill>
      <border>
        <left style="hair">
          <color indexed="8"/>
        </left>
        <right/>
        <top style="hair">
          <color indexed="8"/>
        </top>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2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2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2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2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2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2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2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22"/>
        </patternFill>
      </fill>
      <border>
        <left style="hair">
          <color indexed="8"/>
        </left>
        <right style="hair">
          <color indexed="8"/>
        </right>
        <top style="hair">
          <color indexed="8"/>
        </top>
        <bottom style="hair">
          <color indexed="8"/>
        </bottom>
      </border>
    </dxf>
    <dxf>
      <font>
        <b/>
        <i val="0"/>
        <condense val="0"/>
        <extend val="0"/>
        <u val="none"/>
        <sz val="8"/>
        <color indexed="10"/>
      </font>
      <fill>
        <patternFill>
          <bgColor indexed="2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fill>
        <patternFill>
          <bgColor indexed="22"/>
        </patternFill>
      </fill>
      <border>
        <left style="hair">
          <color indexed="8"/>
        </left>
        <right/>
        <top style="medium">
          <color indexed="8"/>
        </top>
        <bottom style="thin">
          <color indexed="8"/>
        </bottom>
      </border>
    </dxf>
    <dxf>
      <font>
        <b/>
        <i val="0"/>
        <condense val="0"/>
        <extend val="0"/>
        <u val="none"/>
        <sz val="8"/>
        <color indexed="10"/>
      </font>
      <fill>
        <patternFill>
          <bgColor indexed="22"/>
        </patternFill>
      </fill>
      <border>
        <left style="hair">
          <color indexed="8"/>
        </left>
        <right/>
        <top style="medium">
          <color indexed="8"/>
        </top>
        <bottom style="thin">
          <color indexed="8"/>
        </bottom>
      </border>
    </dxf>
    <dxf>
      <font>
        <b/>
        <i val="0"/>
        <condense val="0"/>
        <extend val="0"/>
        <u val="none"/>
        <sz val="8"/>
        <color indexed="10"/>
      </font>
      <fill>
        <patternFill>
          <bgColor indexed="22"/>
        </patternFill>
      </fill>
      <border>
        <left style="hair">
          <color indexed="8"/>
        </left>
        <right/>
        <top style="medium">
          <color indexed="8"/>
        </top>
        <bottom style="thin">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thin">
          <color indexed="8"/>
        </left>
        <right style="hair">
          <color indexed="8"/>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thin">
          <color indexed="8"/>
        </left>
        <right style="hair">
          <color indexed="8"/>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right style="hair">
          <color indexed="8"/>
        </right>
        <top style="hair">
          <color indexed="8"/>
        </top>
        <bottom style="thin">
          <color indexed="8"/>
        </bottom>
      </border>
    </dxf>
    <dxf>
      <font>
        <b val="0"/>
        <condense val="0"/>
        <extend val="0"/>
        <u val="none"/>
        <sz val="8"/>
        <color indexed="10"/>
      </font>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style="hair">
          <color indexed="8"/>
        </right>
        <top style="hair">
          <color indexed="8"/>
        </top>
        <bottom style="thin">
          <color indexed="8"/>
        </bottom>
      </border>
    </dxf>
    <dxf>
      <font>
        <b val="0"/>
        <condense val="0"/>
        <extend val="0"/>
        <u val="none"/>
        <sz val="8"/>
        <color indexed="10"/>
      </font>
      <border>
        <left style="thin">
          <color indexed="8"/>
        </left>
        <right style="hair">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right style="hair">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hair">
          <color indexed="8"/>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thin">
          <color indexed="8"/>
        </left>
        <right style="hair">
          <color indexed="8"/>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thin">
          <color indexed="8"/>
        </left>
        <right style="hair">
          <color indexed="8"/>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right style="hair">
          <color indexed="8"/>
        </right>
        <top style="hair">
          <color indexed="8"/>
        </top>
        <bottom style="thin">
          <color indexed="8"/>
        </bottom>
      </border>
    </dxf>
    <dxf>
      <font>
        <b val="0"/>
        <condense val="0"/>
        <extend val="0"/>
        <u val="none"/>
        <sz val="8"/>
        <color indexed="10"/>
      </font>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style="hair">
          <color indexed="8"/>
        </right>
        <top style="hair">
          <color indexed="8"/>
        </top>
        <bottom style="thin">
          <color indexed="8"/>
        </bottom>
      </border>
    </dxf>
    <dxf>
      <font>
        <b val="0"/>
        <condense val="0"/>
        <extend val="0"/>
        <u val="none"/>
        <sz val="8"/>
        <color indexed="10"/>
      </font>
      <border>
        <left style="thin">
          <color indexed="8"/>
        </left>
        <right style="hair">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right style="hair">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hair">
          <color indexed="8"/>
        </right>
        <top style="hair">
          <color indexed="8"/>
        </top>
        <bottom style="hair">
          <color indexed="8"/>
        </bottom>
      </border>
    </dxf>
    <dxf>
      <font>
        <b val="0"/>
        <condense val="0"/>
        <extend val="0"/>
        <u val="none"/>
        <sz val="8"/>
        <color indexed="10"/>
      </font>
      <border>
        <left style="thin">
          <color indexed="8"/>
        </left>
        <right style="hair">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thin">
          <color indexed="8"/>
        </bottom>
      </border>
    </dxf>
    <dxf>
      <font>
        <b/>
        <i val="0"/>
        <condense val="0"/>
        <extend val="0"/>
        <u val="none"/>
        <sz val="8"/>
        <color indexed="10"/>
      </font>
      <border>
        <left style="hair">
          <color indexed="8"/>
        </left>
        <right style="thin">
          <color indexed="8"/>
        </right>
        <top style="hair">
          <color indexed="8"/>
        </top>
        <bottom style="thin">
          <color indexed="8"/>
        </bottom>
      </border>
    </dxf>
    <dxf>
      <font>
        <b/>
        <i val="0"/>
        <condense val="0"/>
        <extend val="0"/>
        <u val="none"/>
        <sz val="8"/>
        <color indexed="10"/>
      </font>
      <border>
        <left style="hair">
          <color indexed="8"/>
        </left>
        <right style="thin">
          <color indexed="8"/>
        </right>
        <top style="hair">
          <color indexed="8"/>
        </top>
        <bottom style="thin">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border>
        <left style="hair">
          <color indexed="8"/>
        </left>
        <right style="hair">
          <color indexed="8"/>
        </right>
        <top style="hair">
          <color indexed="8"/>
        </top>
        <bottom style="hair">
          <color indexed="8"/>
        </bottom>
      </border>
    </dxf>
    <dxf>
      <font>
        <b/>
        <i val="0"/>
        <condense val="0"/>
        <extend val="0"/>
        <u val="none"/>
        <sz val="8"/>
        <color indexed="10"/>
      </font>
      <border>
        <left style="hair">
          <color indexed="8"/>
        </left>
        <right style="thin">
          <color indexed="8"/>
        </right>
        <top style="thin">
          <color indexed="8"/>
        </top>
        <bottom style="hair">
          <color indexed="8"/>
        </bottom>
      </border>
    </dxf>
    <dxf>
      <font>
        <b/>
        <i val="0"/>
        <condense val="0"/>
        <extend val="0"/>
        <u val="none"/>
        <sz val="8"/>
        <color indexed="10"/>
      </font>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thin">
          <color indexed="8"/>
        </left>
        <right style="hair">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thin">
          <color indexed="8"/>
        </left>
        <right style="hair">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right style="hair">
          <color indexed="8"/>
        </right>
        <top/>
        <bottom style="hair">
          <color indexed="8"/>
        </bottom>
      </border>
    </dxf>
    <dxf>
      <font>
        <b/>
        <i val="0"/>
        <condense val="0"/>
        <extend val="0"/>
        <u val="none"/>
        <sz val="8"/>
        <color indexed="10"/>
      </font>
      <border>
        <left style="hair">
          <color indexed="8"/>
        </left>
        <right style="thin">
          <color indexed="8"/>
        </right>
        <top/>
        <bottom style="hair">
          <color indexed="8"/>
        </bottom>
      </border>
    </dxf>
    <dxf>
      <font>
        <b/>
        <i val="0"/>
        <condense val="0"/>
        <extend val="0"/>
        <u val="none"/>
        <sz val="8"/>
        <color indexed="10"/>
      </font>
      <border>
        <left style="hair">
          <color indexed="8"/>
        </left>
        <right style="hair">
          <color indexed="8"/>
        </right>
        <top/>
        <bottom style="hair">
          <color indexed="8"/>
        </bottom>
      </border>
    </dxf>
    <dxf>
      <font>
        <b/>
        <i val="0"/>
        <condense val="0"/>
        <extend val="0"/>
        <u val="none"/>
        <sz val="8"/>
        <color indexed="10"/>
      </font>
      <border>
        <left style="thin">
          <color indexed="8"/>
        </left>
        <right style="hair">
          <color indexed="8"/>
        </right>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medium">
          <color indexed="8"/>
        </bottom>
      </border>
    </dxf>
    <dxf>
      <font>
        <b val="0"/>
        <condense val="0"/>
        <extend val="0"/>
        <u val="none"/>
        <sz val="8"/>
        <color indexed="10"/>
      </font>
      <fill>
        <patternFill>
          <bgColor indexed="42"/>
        </patternFill>
      </fill>
      <border>
        <left style="hair">
          <color indexed="8"/>
        </left>
        <right/>
        <top/>
        <bottom style="medium">
          <color indexed="8"/>
        </bottom>
      </border>
    </dxf>
    <dxf>
      <font>
        <b val="0"/>
        <condense val="0"/>
        <extend val="0"/>
        <u val="none"/>
        <sz val="8"/>
        <color indexed="10"/>
      </font>
      <fill>
        <patternFill>
          <bgColor indexed="42"/>
        </patternFill>
      </fill>
      <border>
        <left style="hair">
          <color indexed="8"/>
        </left>
        <right/>
        <top/>
        <bottom style="medium">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medium">
          <color indexed="8"/>
        </bottom>
      </border>
    </dxf>
    <dxf>
      <font>
        <b val="0"/>
        <condense val="0"/>
        <extend val="0"/>
        <u val="none"/>
        <sz val="8"/>
        <color indexed="10"/>
      </font>
      <fill>
        <patternFill>
          <bgColor indexed="42"/>
        </patternFill>
      </fill>
      <border>
        <left style="hair">
          <color indexed="8"/>
        </left>
        <right/>
        <top/>
        <bottom style="medium">
          <color indexed="8"/>
        </bottom>
      </border>
    </dxf>
    <dxf>
      <font>
        <b val="0"/>
        <condense val="0"/>
        <extend val="0"/>
        <u val="none"/>
        <sz val="8"/>
        <color indexed="10"/>
      </font>
      <fill>
        <patternFill>
          <bgColor indexed="42"/>
        </patternFill>
      </fill>
      <border>
        <left style="hair">
          <color indexed="8"/>
        </left>
        <right/>
        <top/>
        <bottom style="medium">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medium">
          <color indexed="8"/>
        </bottom>
      </border>
    </dxf>
    <dxf>
      <font>
        <b/>
        <i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style="double">
          <color indexed="8"/>
        </right>
        <top style="hair">
          <color indexed="8"/>
        </top>
        <bottom style="hair">
          <color indexed="8"/>
        </bottom>
      </border>
    </dxf>
    <dxf>
      <font>
        <b/>
        <i val="0"/>
        <condense val="0"/>
        <extend val="0"/>
        <u val="none"/>
        <sz val="8"/>
        <color indexed="10"/>
      </font>
      <border>
        <left style="hair">
          <color indexed="8"/>
        </left>
        <right style="double">
          <color indexed="8"/>
        </right>
        <top style="hair">
          <color indexed="8"/>
        </top>
        <bottom style="hair">
          <color indexed="8"/>
        </bottom>
      </border>
    </dxf>
    <dxf>
      <font>
        <b/>
        <i val="0"/>
        <condense val="0"/>
        <extend val="0"/>
        <u val="none"/>
        <sz val="8"/>
        <color indexed="10"/>
      </font>
      <border>
        <left style="thin">
          <color indexed="8"/>
        </left>
        <right style="hair">
          <color indexed="8"/>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thin">
          <color indexed="8"/>
        </left>
        <right style="hair">
          <color indexed="8"/>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thin">
          <color indexed="8"/>
        </left>
        <right style="hair">
          <color indexed="8"/>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hair">
          <color indexed="8"/>
        </right>
        <top style="hair">
          <color indexed="8"/>
        </top>
        <bottom style="hair">
          <color indexed="8"/>
        </bottom>
      </border>
    </dxf>
    <dxf>
      <font>
        <b/>
        <i val="0"/>
        <condense val="0"/>
        <extend val="0"/>
        <u val="none"/>
        <sz val="8"/>
        <color indexed="10"/>
      </font>
      <border>
        <left style="hair">
          <color indexed="8"/>
        </left>
        <right style="hair">
          <color indexed="8"/>
        </right>
        <top style="hair">
          <color indexed="8"/>
        </top>
        <bottom style="hair">
          <color indexed="8"/>
        </bottom>
      </border>
    </dxf>
    <dxf>
      <font>
        <b val="0"/>
        <condense val="0"/>
        <extend val="0"/>
        <u val="none"/>
        <sz val="8"/>
        <color indexed="10"/>
      </font>
      <border>
        <left style="hair">
          <color indexed="8"/>
        </left>
        <right style="double">
          <color indexed="8"/>
        </right>
        <top style="thin">
          <color indexed="8"/>
        </top>
        <bottom style="hair">
          <color indexed="8"/>
        </bottom>
      </border>
    </dxf>
    <dxf>
      <font>
        <b val="0"/>
        <condense val="0"/>
        <extend val="0"/>
        <u val="none"/>
        <sz val="8"/>
        <color indexed="10"/>
      </font>
      <border>
        <left style="hair">
          <color indexed="8"/>
        </left>
        <right/>
        <top style="thin">
          <color indexed="8"/>
        </top>
        <bottom style="hair">
          <color indexed="8"/>
        </bottom>
      </border>
    </dxf>
    <dxf>
      <font>
        <b val="0"/>
        <condense val="0"/>
        <extend val="0"/>
        <u val="none"/>
        <sz val="8"/>
        <color indexed="10"/>
      </font>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thin">
          <color indexed="8"/>
        </left>
        <right style="hair">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thin">
          <color indexed="8"/>
        </left>
        <right style="hair">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thin">
          <color indexed="8"/>
        </left>
        <right style="hair">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hair">
          <color indexed="8"/>
        </right>
        <top/>
        <bottom style="hair">
          <color indexed="8"/>
        </bottom>
      </border>
    </dxf>
    <dxf>
      <font>
        <b/>
        <i val="0"/>
        <condense val="0"/>
        <extend val="0"/>
        <u val="none"/>
        <sz val="8"/>
        <color indexed="10"/>
      </font>
      <fill>
        <patternFill>
          <bgColor indexed="42"/>
        </patternFill>
      </fill>
      <border>
        <left style="hair">
          <color indexed="8"/>
        </left>
        <right style="hair">
          <color indexed="8"/>
        </right>
        <top/>
        <bottom style="hair">
          <color indexed="8"/>
        </bottom>
      </border>
    </dxf>
    <dxf>
      <font>
        <b/>
        <i val="0"/>
        <condense val="0"/>
        <extend val="0"/>
        <u val="none"/>
        <sz val="8"/>
        <color indexed="10"/>
      </font>
      <fill>
        <patternFill>
          <bgColor indexed="42"/>
        </patternFill>
      </fill>
      <border>
        <left style="hair">
          <color indexed="8"/>
        </left>
        <right style="medium">
          <color indexed="8"/>
        </right>
        <top style="hair">
          <color indexed="8"/>
        </top>
        <bottom style="medium">
          <color indexed="8"/>
        </bottom>
      </border>
    </dxf>
    <dxf>
      <font>
        <b/>
        <i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medium">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style="medium">
          <color indexed="8"/>
        </right>
        <top style="medium">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top style="medium">
          <color indexed="8"/>
        </top>
        <bottom style="hair">
          <color indexed="8"/>
        </bottom>
      </border>
    </dxf>
    <dxf>
      <font>
        <b/>
        <i val="0"/>
        <condense val="0"/>
        <extend val="0"/>
        <u val="none"/>
        <sz val="8"/>
        <color indexed="10"/>
      </font>
      <fill>
        <patternFill>
          <bgColor indexed="42"/>
        </patternFill>
      </fill>
      <border>
        <left style="hair">
          <color indexed="8"/>
        </left>
        <right/>
        <top style="medium">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top style="medium">
          <color indexed="8"/>
        </top>
        <bottom style="hair">
          <color indexed="8"/>
        </bottom>
      </border>
    </dxf>
    <dxf>
      <font>
        <b/>
        <i val="0"/>
        <condense val="0"/>
        <extend val="0"/>
        <u val="none"/>
        <sz val="8"/>
        <color indexed="10"/>
      </font>
      <fill>
        <patternFill>
          <bgColor indexed="42"/>
        </patternFill>
      </fill>
      <border>
        <left style="hair">
          <color indexed="8"/>
        </left>
        <right/>
        <top style="medium">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top style="medium">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style="hair">
          <color indexed="8"/>
        </right>
        <top style="medium">
          <color indexed="8"/>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medium">
          <color indexed="8"/>
        </bottom>
      </border>
    </dxf>
    <dxf>
      <font>
        <b val="0"/>
        <condense val="0"/>
        <extend val="0"/>
        <u val="none"/>
        <sz val="8"/>
        <color indexed="10"/>
      </font>
      <fill>
        <patternFill>
          <bgColor indexed="42"/>
        </patternFill>
      </fill>
      <border>
        <left style="hair">
          <color indexed="8"/>
        </left>
        <right/>
        <top style="hair">
          <color indexed="8"/>
        </top>
        <bottom style="medium">
          <color indexed="8"/>
        </bottom>
      </border>
    </dxf>
    <dxf>
      <font>
        <b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top style="hair">
          <color indexed="8"/>
        </top>
        <bottom style="thin">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style="double">
          <color indexed="8"/>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fill>
        <patternFill>
          <bgColor indexed="42"/>
        </patternFill>
      </fill>
      <border>
        <left style="hair">
          <color indexed="8"/>
        </left>
        <right/>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style="medium">
          <color indexed="8"/>
        </top>
        <bottom style="hair">
          <color indexed="8"/>
        </bottom>
      </border>
    </dxf>
    <dxf>
      <font>
        <b/>
        <i val="0"/>
        <condense val="0"/>
        <extend val="0"/>
        <u val="none"/>
        <sz val="8"/>
        <color indexed="10"/>
      </font>
      <border>
        <left style="hair">
          <color indexed="8"/>
        </left>
        <right/>
        <top style="medium">
          <color indexed="8"/>
        </top>
        <bottom style="hair">
          <color indexed="8"/>
        </bottom>
      </border>
    </dxf>
    <dxf>
      <font>
        <b/>
        <i val="0"/>
        <condense val="0"/>
        <extend val="0"/>
        <u val="none"/>
        <sz val="8"/>
        <color indexed="10"/>
      </font>
      <border>
        <left style="hair">
          <color indexed="8"/>
        </left>
        <right/>
        <top style="medium">
          <color indexed="8"/>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medium">
          <color indexed="8"/>
        </bottom>
      </border>
    </dxf>
    <dxf>
      <font>
        <b val="0"/>
        <condense val="0"/>
        <extend val="0"/>
        <u val="none"/>
        <sz val="8"/>
        <color indexed="10"/>
      </font>
      <fill>
        <patternFill>
          <bgColor indexed="42"/>
        </patternFill>
      </fill>
      <border>
        <left style="hair">
          <color indexed="8"/>
        </left>
        <right/>
        <top style="hair">
          <color indexed="8"/>
        </top>
        <bottom style="medium">
          <color indexed="8"/>
        </bottom>
      </border>
    </dxf>
    <dxf>
      <font>
        <b val="0"/>
        <condense val="0"/>
        <extend val="0"/>
        <u val="none"/>
        <sz val="8"/>
        <color indexed="10"/>
      </font>
      <fill>
        <patternFill>
          <bgColor indexed="42"/>
        </patternFill>
      </fill>
      <border>
        <left style="hair">
          <color indexed="8"/>
        </left>
        <right/>
        <top style="hair">
          <color indexed="8"/>
        </top>
        <bottom style="medium">
          <color indexed="8"/>
        </bottom>
      </border>
    </dxf>
    <dxf>
      <font>
        <b val="0"/>
        <condense val="0"/>
        <extend val="0"/>
        <u val="none"/>
        <sz val="8"/>
        <color indexed="10"/>
      </font>
      <border>
        <left style="hair">
          <color indexed="8"/>
        </left>
        <right style="double">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border>
        <left style="hair">
          <color indexed="8"/>
        </left>
        <right style="double">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style="double">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border>
        <left style="hair">
          <color indexed="8"/>
        </left>
        <right style="double">
          <color indexed="8"/>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double">
          <color indexed="8"/>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top/>
        <bottom style="hair">
          <color indexed="8"/>
        </bottom>
      </border>
    </dxf>
    <dxf>
      <font>
        <b/>
        <i val="0"/>
        <condense val="0"/>
        <extend val="0"/>
        <u val="none"/>
        <sz val="8"/>
        <color indexed="10"/>
      </font>
      <border>
        <left style="hair">
          <color indexed="8"/>
        </left>
        <right style="double">
          <color indexed="8"/>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top style="hair">
          <color indexed="8"/>
        </top>
        <bottom style="thin">
          <color indexed="8"/>
        </bottom>
      </border>
    </dxf>
    <dxf>
      <font>
        <b/>
        <i val="0"/>
        <condense val="0"/>
        <extend val="0"/>
        <u val="none"/>
        <sz val="8"/>
        <color indexed="10"/>
      </font>
      <border>
        <left style="hair">
          <color indexed="8"/>
        </left>
        <right style="double">
          <color indexed="8"/>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double">
          <color indexed="8"/>
        </right>
        <top style="thin">
          <color indexed="8"/>
        </top>
        <bottom style="hair">
          <color indexed="8"/>
        </bottom>
      </border>
    </dxf>
    <dxf>
      <font>
        <b/>
        <i val="0"/>
        <condense val="0"/>
        <extend val="0"/>
        <u val="none"/>
        <sz val="8"/>
        <color indexed="10"/>
      </font>
      <border>
        <left style="hair">
          <color indexed="8"/>
        </left>
        <right/>
        <top style="thin">
          <color indexed="8"/>
        </top>
        <bottom style="hair">
          <color indexed="8"/>
        </bottom>
      </border>
    </dxf>
    <dxf>
      <font>
        <b/>
        <i val="0"/>
        <condense val="0"/>
        <extend val="0"/>
        <u val="none"/>
        <sz val="8"/>
        <color indexed="10"/>
      </font>
      <border>
        <left style="hair">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bottom style="hair">
          <color indexed="8"/>
        </bottom>
      </border>
    </dxf>
    <dxf>
      <font>
        <b val="0"/>
        <condense val="0"/>
        <extend val="0"/>
        <u val="none"/>
        <sz val="8"/>
        <color indexed="10"/>
      </font>
      <fill>
        <patternFill>
          <bgColor indexed="42"/>
        </patternFill>
      </fill>
      <border>
        <left style="hair">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medium">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medium">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medium">
          <color indexed="8"/>
        </top>
        <bottom style="hair">
          <color indexed="8"/>
        </bottom>
      </border>
    </dxf>
    <dxf>
      <font>
        <b/>
        <i val="0"/>
        <condense val="0"/>
        <extend val="0"/>
        <u val="none"/>
        <sz val="8"/>
        <color indexed="10"/>
      </font>
      <fill>
        <patternFill>
          <bgColor indexed="42"/>
        </patternFill>
      </fill>
      <border>
        <left style="hair">
          <color indexed="8"/>
        </left>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medium">
          <color indexed="8"/>
        </bottom>
      </border>
    </dxf>
    <dxf>
      <font>
        <b/>
        <i val="0"/>
        <condense val="0"/>
        <extend val="0"/>
        <u val="none"/>
        <sz val="8"/>
        <color indexed="10"/>
      </font>
      <fill>
        <patternFill>
          <bgColor indexed="42"/>
        </patternFill>
      </fill>
      <border>
        <left style="hair">
          <color indexed="8"/>
        </left>
        <right style="thin">
          <color indexed="8"/>
        </right>
        <top style="hair">
          <color indexed="8"/>
        </top>
        <bottom style="medium">
          <color indexed="8"/>
        </bottom>
      </border>
    </dxf>
    <dxf>
      <font>
        <b/>
        <i val="0"/>
        <condense val="0"/>
        <extend val="0"/>
        <u val="none"/>
        <sz val="8"/>
        <color indexed="10"/>
      </font>
      <border>
        <left style="hair">
          <color indexed="8"/>
        </left>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medium">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medium">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medium">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border>
        <left style="hair">
          <color indexed="8"/>
        </left>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val="0"/>
        <condense val="0"/>
        <extend val="0"/>
        <u val="none"/>
        <sz val="8"/>
        <color indexed="10"/>
      </font>
      <border>
        <left style="hair">
          <color indexed="8"/>
        </left>
        <right style="thin">
          <color indexed="8"/>
        </right>
        <top style="hair">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hair">
          <color indexed="8"/>
        </left>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hair">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hair">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style="thin">
          <color indexed="8"/>
        </right>
        <top style="thin">
          <color indexed="8"/>
        </top>
        <bottom style="hair">
          <color indexed="8"/>
        </bottom>
      </border>
    </dxf>
    <dxf>
      <font>
        <b/>
        <i val="0"/>
        <condense val="0"/>
        <extend val="0"/>
        <u val="none"/>
        <sz val="8"/>
        <color indexed="10"/>
      </font>
      <fill>
        <patternFill>
          <bgColor indexed="42"/>
        </patternFill>
      </fill>
      <border>
        <left style="thin">
          <color indexed="8"/>
        </left>
        <right/>
        <top style="thin">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thin">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thin">
          <color indexed="8"/>
        </left>
        <right style="hair">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thin">
          <color indexed="8"/>
        </right>
        <top style="hair">
          <color indexed="8"/>
        </top>
        <bottom style="hair">
          <color indexed="8"/>
        </bottom>
      </border>
    </dxf>
    <dxf>
      <font>
        <b val="0"/>
        <condense val="0"/>
        <extend val="0"/>
        <u val="none"/>
        <sz val="8"/>
        <color indexed="10"/>
      </font>
      <fill>
        <patternFill>
          <bgColor indexed="42"/>
        </patternFill>
      </fill>
      <border>
        <left style="hair">
          <color indexed="8"/>
        </left>
        <right style="hair">
          <color indexed="8"/>
        </right>
        <top style="hair">
          <color indexed="8"/>
        </top>
        <bottom style="hair">
          <color indexed="8"/>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dxf>
    <dxf>
      <font>
        <condense val="0"/>
        <extend val="0"/>
        <color indexed="10"/>
      </font>
    </dxf>
    <dxf>
      <font>
        <b val="0"/>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condense val="0"/>
        <extend val="0"/>
        <color indexed="10"/>
      </font>
    </dxf>
    <dxf>
      <font>
        <b val="0"/>
        <i val="0"/>
        <condense val="0"/>
        <extend val="0"/>
        <color indexed="10"/>
      </font>
    </dxf>
    <dxf>
      <font>
        <b val="0"/>
        <i val="0"/>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val="0"/>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CCFF"/>
      <rgbColor rgb="00CCFFCC"/>
      <rgbColor rgb="00FFFFCC"/>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AC1169"/>
  <sheetViews>
    <sheetView tabSelected="1" view="pageBreakPreview" zoomScaleNormal="115" zoomScaleSheetLayoutView="100" workbookViewId="0">
      <pane xSplit="4" ySplit="8" topLeftCell="E9" activePane="bottomRight" state="frozen"/>
      <selection pane="topRight" activeCell="D1" sqref="D1"/>
      <selection pane="bottomLeft" activeCell="A9" sqref="A9"/>
      <selection pane="bottomRight" activeCell="D5" sqref="D5"/>
    </sheetView>
  </sheetViews>
  <sheetFormatPr defaultColWidth="0" defaultRowHeight="11.25"/>
  <cols>
    <col min="1" max="1" width="8" style="4" customWidth="1"/>
    <col min="2" max="2" width="2.85546875" style="230" hidden="1" customWidth="1"/>
    <col min="3" max="3" width="33.85546875" style="5" customWidth="1"/>
    <col min="4" max="4" width="15.42578125" style="6" customWidth="1"/>
    <col min="5" max="5" width="14.140625" style="3" customWidth="1"/>
    <col min="6" max="6" width="9.85546875" style="3" customWidth="1"/>
    <col min="7" max="7" width="9.5703125" style="3" customWidth="1"/>
    <col min="8" max="8" width="9.42578125" style="3" customWidth="1"/>
    <col min="9" max="10" width="9.7109375" style="3" customWidth="1"/>
    <col min="11" max="11" width="9" style="3" customWidth="1"/>
    <col min="12" max="12" width="9.7109375" style="3" customWidth="1"/>
    <col min="13" max="13" width="10" style="3" customWidth="1"/>
    <col min="14" max="14" width="9.42578125" style="3" customWidth="1"/>
    <col min="15" max="29" width="6.28515625" style="3" customWidth="1"/>
    <col min="30" max="30" width="3.7109375" style="4" customWidth="1"/>
    <col min="31" max="16384" width="0" style="4" hidden="1"/>
  </cols>
  <sheetData>
    <row r="1" spans="1:29">
      <c r="C1" s="989" t="s">
        <v>687</v>
      </c>
      <c r="D1" s="989"/>
    </row>
    <row r="2" spans="1:29">
      <c r="C2" s="989"/>
      <c r="D2" s="989"/>
      <c r="L2" s="3" t="s">
        <v>336</v>
      </c>
    </row>
    <row r="3" spans="1:29" ht="16.5" customHeight="1">
      <c r="B3" s="27"/>
      <c r="C3" s="27" t="s">
        <v>466</v>
      </c>
      <c r="D3" s="254"/>
      <c r="E3" s="25"/>
      <c r="F3" s="25"/>
      <c r="G3" s="25"/>
      <c r="H3" s="25"/>
      <c r="I3" s="25"/>
      <c r="J3" s="25"/>
      <c r="K3" s="25"/>
      <c r="L3" s="25"/>
      <c r="M3" s="25"/>
      <c r="N3" s="7"/>
      <c r="O3" s="7"/>
      <c r="P3" s="7"/>
      <c r="Q3" s="7"/>
      <c r="R3" s="7"/>
      <c r="S3" s="7"/>
      <c r="T3" s="7"/>
      <c r="U3" s="7"/>
      <c r="V3" s="7"/>
      <c r="W3" s="7"/>
      <c r="X3" s="7"/>
      <c r="Y3" s="7"/>
      <c r="Z3" s="7"/>
      <c r="AA3" s="7"/>
      <c r="AB3" s="7"/>
      <c r="AC3" s="7"/>
    </row>
    <row r="5" spans="1:29" ht="17.25" customHeight="1">
      <c r="C5" s="24" t="s">
        <v>337</v>
      </c>
      <c r="D5" s="4"/>
    </row>
    <row r="6" spans="1:29">
      <c r="A6" s="359"/>
      <c r="B6" s="997" t="s">
        <v>159</v>
      </c>
      <c r="C6" s="967" t="s">
        <v>492</v>
      </c>
      <c r="D6" s="991" t="s">
        <v>493</v>
      </c>
      <c r="E6" s="31" t="s">
        <v>494</v>
      </c>
      <c r="F6" s="31" t="s">
        <v>494</v>
      </c>
      <c r="G6" s="31" t="s">
        <v>495</v>
      </c>
      <c r="H6" s="31" t="s">
        <v>496</v>
      </c>
      <c r="I6" s="31"/>
      <c r="J6" s="31"/>
      <c r="K6" s="31"/>
      <c r="L6" s="31"/>
      <c r="M6" s="31"/>
      <c r="N6" s="963" t="s">
        <v>756</v>
      </c>
      <c r="O6" s="8"/>
      <c r="P6" s="8"/>
      <c r="Q6" s="8"/>
      <c r="R6" s="8"/>
      <c r="S6" s="8"/>
      <c r="T6" s="8"/>
      <c r="U6" s="8"/>
      <c r="V6" s="8"/>
      <c r="W6" s="8"/>
      <c r="X6" s="8"/>
      <c r="Y6" s="8"/>
      <c r="Z6" s="8"/>
      <c r="AA6" s="8"/>
      <c r="AB6" s="8"/>
      <c r="AC6" s="8"/>
    </row>
    <row r="7" spans="1:29" ht="11.25" customHeight="1">
      <c r="A7" s="358"/>
      <c r="B7" s="998"/>
      <c r="C7" s="984"/>
      <c r="D7" s="991"/>
      <c r="E7" s="987">
        <v>2013</v>
      </c>
      <c r="F7" s="967">
        <v>2014</v>
      </c>
      <c r="G7" s="967">
        <v>2015</v>
      </c>
      <c r="H7" s="1">
        <v>2016</v>
      </c>
      <c r="I7" s="2"/>
      <c r="J7" s="1">
        <v>2017</v>
      </c>
      <c r="K7" s="2"/>
      <c r="L7" s="1">
        <v>2018</v>
      </c>
      <c r="M7" s="1"/>
      <c r="N7" s="963"/>
      <c r="O7" s="9"/>
      <c r="P7" s="9"/>
      <c r="Q7" s="9"/>
      <c r="R7" s="9"/>
      <c r="S7" s="9"/>
      <c r="T7" s="9"/>
      <c r="U7" s="9"/>
      <c r="V7" s="9"/>
      <c r="W7" s="9"/>
      <c r="X7" s="9"/>
      <c r="Y7" s="9"/>
      <c r="Z7" s="9"/>
      <c r="AA7" s="9"/>
      <c r="AB7" s="9"/>
      <c r="AC7" s="9"/>
    </row>
    <row r="8" spans="1:29" ht="29.25" customHeight="1" thickBot="1">
      <c r="A8" s="357" t="s">
        <v>159</v>
      </c>
      <c r="B8" s="999"/>
      <c r="C8" s="985"/>
      <c r="D8" s="992"/>
      <c r="E8" s="988"/>
      <c r="F8" s="968"/>
      <c r="G8" s="968"/>
      <c r="H8" s="376" t="s">
        <v>497</v>
      </c>
      <c r="I8" s="377" t="s">
        <v>498</v>
      </c>
      <c r="J8" s="376" t="s">
        <v>497</v>
      </c>
      <c r="K8" s="377" t="s">
        <v>498</v>
      </c>
      <c r="L8" s="376" t="s">
        <v>497</v>
      </c>
      <c r="M8" s="378" t="s">
        <v>498</v>
      </c>
      <c r="N8" s="963"/>
      <c r="O8" s="10"/>
      <c r="P8" s="10"/>
      <c r="Q8" s="10"/>
      <c r="R8" s="10"/>
      <c r="S8" s="10"/>
      <c r="T8" s="10"/>
      <c r="U8" s="10"/>
      <c r="V8" s="10"/>
      <c r="W8" s="10"/>
      <c r="X8" s="10"/>
      <c r="Y8" s="10"/>
      <c r="Z8" s="10"/>
      <c r="AA8" s="10"/>
      <c r="AB8" s="10"/>
      <c r="AC8" s="10"/>
    </row>
    <row r="9" spans="1:29" ht="15" customHeight="1">
      <c r="A9" s="275" t="s">
        <v>697</v>
      </c>
      <c r="B9" s="354"/>
      <c r="C9" s="983" t="s">
        <v>570</v>
      </c>
      <c r="D9" s="983"/>
      <c r="E9" s="983"/>
      <c r="F9" s="983"/>
      <c r="G9" s="983"/>
      <c r="H9" s="983"/>
      <c r="I9" s="983"/>
      <c r="J9" s="983"/>
      <c r="K9" s="983"/>
      <c r="L9" s="983"/>
      <c r="M9" s="983"/>
      <c r="N9" s="416"/>
      <c r="O9" s="10"/>
      <c r="P9" s="10"/>
      <c r="Q9" s="10"/>
      <c r="R9" s="10"/>
      <c r="S9" s="10"/>
      <c r="T9" s="10"/>
      <c r="U9" s="10"/>
      <c r="V9" s="10"/>
      <c r="W9" s="10"/>
      <c r="X9" s="10"/>
      <c r="Y9" s="10"/>
      <c r="Z9" s="10"/>
      <c r="AA9" s="10"/>
      <c r="AB9" s="10"/>
      <c r="AC9" s="10"/>
    </row>
    <row r="10" spans="1:29" ht="27" customHeight="1">
      <c r="A10" s="275" t="s">
        <v>697</v>
      </c>
      <c r="B10" s="1005" t="s">
        <v>570</v>
      </c>
      <c r="C10" s="360" t="s">
        <v>588</v>
      </c>
      <c r="D10" s="223" t="s">
        <v>503</v>
      </c>
      <c r="E10" s="466">
        <f t="shared" ref="E10:M10" si="0">E11+E12</f>
        <v>5</v>
      </c>
      <c r="F10" s="467">
        <f t="shared" si="0"/>
        <v>5</v>
      </c>
      <c r="G10" s="468">
        <f t="shared" si="0"/>
        <v>5</v>
      </c>
      <c r="H10" s="466">
        <f t="shared" si="0"/>
        <v>5</v>
      </c>
      <c r="I10" s="468">
        <f t="shared" si="0"/>
        <v>5</v>
      </c>
      <c r="J10" s="466">
        <f t="shared" si="0"/>
        <v>5</v>
      </c>
      <c r="K10" s="468">
        <f t="shared" si="0"/>
        <v>5</v>
      </c>
      <c r="L10" s="466">
        <f t="shared" si="0"/>
        <v>2</v>
      </c>
      <c r="M10" s="468">
        <f t="shared" si="0"/>
        <v>2</v>
      </c>
      <c r="N10" s="416"/>
      <c r="O10" s="10"/>
      <c r="P10" s="10"/>
      <c r="Q10" s="10"/>
      <c r="R10" s="10"/>
      <c r="S10" s="10"/>
      <c r="T10" s="10"/>
      <c r="U10" s="10"/>
      <c r="V10" s="10"/>
      <c r="W10" s="10"/>
      <c r="X10" s="10"/>
      <c r="Y10" s="10"/>
      <c r="Z10" s="10"/>
      <c r="AA10" s="10"/>
      <c r="AB10" s="10"/>
      <c r="AC10" s="10"/>
    </row>
    <row r="11" spans="1:29" ht="22.5" customHeight="1">
      <c r="A11" s="275" t="s">
        <v>697</v>
      </c>
      <c r="B11" s="1006"/>
      <c r="C11" s="361" t="s">
        <v>670</v>
      </c>
      <c r="D11" s="248" t="s">
        <v>503</v>
      </c>
      <c r="E11" s="469">
        <v>1</v>
      </c>
      <c r="F11" s="470">
        <v>1</v>
      </c>
      <c r="G11" s="471">
        <v>1</v>
      </c>
      <c r="H11" s="472">
        <v>1</v>
      </c>
      <c r="I11" s="473">
        <v>1</v>
      </c>
      <c r="J11" s="472">
        <v>1</v>
      </c>
      <c r="K11" s="473">
        <v>1</v>
      </c>
      <c r="L11" s="472">
        <v>1</v>
      </c>
      <c r="M11" s="473">
        <v>1</v>
      </c>
      <c r="N11" s="416"/>
      <c r="O11" s="10"/>
      <c r="P11" s="10"/>
      <c r="Q11" s="10"/>
      <c r="R11" s="10"/>
      <c r="S11" s="10"/>
      <c r="T11" s="10"/>
      <c r="U11" s="10"/>
      <c r="V11" s="10"/>
      <c r="W11" s="10"/>
      <c r="X11" s="10"/>
      <c r="Y11" s="10"/>
      <c r="Z11" s="10"/>
      <c r="AA11" s="10"/>
      <c r="AB11" s="10"/>
      <c r="AC11" s="10"/>
    </row>
    <row r="12" spans="1:29" ht="22.5" customHeight="1">
      <c r="A12" s="275" t="s">
        <v>697</v>
      </c>
      <c r="B12" s="1007"/>
      <c r="C12" s="362" t="s">
        <v>671</v>
      </c>
      <c r="D12" s="249" t="s">
        <v>503</v>
      </c>
      <c r="E12" s="474">
        <v>4</v>
      </c>
      <c r="F12" s="475">
        <v>4</v>
      </c>
      <c r="G12" s="476">
        <v>4</v>
      </c>
      <c r="H12" s="477">
        <v>4</v>
      </c>
      <c r="I12" s="478">
        <v>4</v>
      </c>
      <c r="J12" s="477">
        <v>4</v>
      </c>
      <c r="K12" s="478">
        <v>4</v>
      </c>
      <c r="L12" s="477">
        <v>1</v>
      </c>
      <c r="M12" s="478">
        <v>1</v>
      </c>
      <c r="N12" s="416"/>
      <c r="O12" s="10"/>
      <c r="P12" s="10"/>
      <c r="Q12" s="10"/>
      <c r="R12" s="10"/>
      <c r="S12" s="10"/>
      <c r="T12" s="10"/>
      <c r="U12" s="10"/>
      <c r="V12" s="10"/>
      <c r="W12" s="10"/>
      <c r="X12" s="10"/>
      <c r="Y12" s="10"/>
      <c r="Z12" s="10"/>
      <c r="AA12" s="10"/>
      <c r="AB12" s="10"/>
      <c r="AC12" s="10"/>
    </row>
    <row r="13" spans="1:29" ht="15" customHeight="1">
      <c r="A13" s="274" t="s">
        <v>695</v>
      </c>
      <c r="B13" s="355"/>
      <c r="C13" s="981" t="s">
        <v>571</v>
      </c>
      <c r="D13" s="981"/>
      <c r="E13" s="981"/>
      <c r="F13" s="981"/>
      <c r="G13" s="981"/>
      <c r="H13" s="981"/>
      <c r="I13" s="981"/>
      <c r="J13" s="981"/>
      <c r="K13" s="981"/>
      <c r="L13" s="981"/>
      <c r="M13" s="981"/>
      <c r="N13" s="416"/>
      <c r="O13" s="10"/>
      <c r="P13" s="10"/>
      <c r="Q13" s="10"/>
      <c r="R13" s="10"/>
      <c r="S13" s="10"/>
      <c r="T13" s="10"/>
      <c r="U13" s="10"/>
      <c r="V13" s="10"/>
      <c r="W13" s="10"/>
      <c r="X13" s="10"/>
      <c r="Y13" s="10"/>
      <c r="Z13" s="10"/>
      <c r="AA13" s="10"/>
      <c r="AB13" s="10"/>
      <c r="AC13" s="10"/>
    </row>
    <row r="14" spans="1:29" ht="12" customHeight="1">
      <c r="A14" s="274" t="s">
        <v>695</v>
      </c>
      <c r="B14" s="1008" t="s">
        <v>571</v>
      </c>
      <c r="C14" s="1000" t="s">
        <v>383</v>
      </c>
      <c r="D14" s="223" t="s">
        <v>499</v>
      </c>
      <c r="E14" s="433">
        <v>7.005000114440918</v>
      </c>
      <c r="F14" s="434">
        <v>6.870999813079834</v>
      </c>
      <c r="G14" s="435">
        <f t="shared" ref="G14:M14" si="1">G16+G18</f>
        <v>6.76</v>
      </c>
      <c r="H14" s="436">
        <f t="shared" si="1"/>
        <v>6.65</v>
      </c>
      <c r="I14" s="437">
        <f t="shared" si="1"/>
        <v>6.66</v>
      </c>
      <c r="J14" s="433">
        <f t="shared" si="1"/>
        <v>6.54</v>
      </c>
      <c r="K14" s="437">
        <f t="shared" si="1"/>
        <v>6.55</v>
      </c>
      <c r="L14" s="433">
        <f t="shared" si="1"/>
        <v>6.4399999999999995</v>
      </c>
      <c r="M14" s="437">
        <f t="shared" si="1"/>
        <v>6.4499999999999993</v>
      </c>
      <c r="N14" s="417"/>
      <c r="O14" s="11"/>
      <c r="P14" s="11"/>
      <c r="Q14" s="11"/>
      <c r="R14" s="11"/>
      <c r="S14" s="11"/>
      <c r="T14" s="11"/>
      <c r="U14" s="11"/>
      <c r="V14" s="11"/>
      <c r="W14" s="11"/>
      <c r="X14" s="11"/>
      <c r="Y14" s="11"/>
      <c r="Z14" s="11"/>
      <c r="AA14" s="11"/>
      <c r="AB14" s="11"/>
      <c r="AC14" s="11"/>
    </row>
    <row r="15" spans="1:29" ht="12" customHeight="1">
      <c r="A15" s="274" t="s">
        <v>695</v>
      </c>
      <c r="B15" s="1008"/>
      <c r="C15" s="1001"/>
      <c r="D15" s="250" t="s">
        <v>515</v>
      </c>
      <c r="E15" s="438">
        <v>97.5</v>
      </c>
      <c r="F15" s="439">
        <f>IF((ISERROR(F14/E14)),0,(F14/E14)*100)</f>
        <v>98.087076385839879</v>
      </c>
      <c r="G15" s="440">
        <f>IF((ISERROR(G14/F14)),0,(G14/F14)*100)</f>
        <v>98.384517303165524</v>
      </c>
      <c r="H15" s="441">
        <f>IF((ISERROR(H14/G14)),0,(H14/G14)*100)</f>
        <v>98.372781065088759</v>
      </c>
      <c r="I15" s="442">
        <f>IF((ISERROR(I14/G14)),0,(I14/G14)*100)</f>
        <v>98.520710059171606</v>
      </c>
      <c r="J15" s="443">
        <f>IF((ISERROR(J14/H14)),0,(J14/H14)*100)</f>
        <v>98.345864661654119</v>
      </c>
      <c r="K15" s="442">
        <f>IF((ISERROR(K14/I14)),0,(K14/I14)*100)</f>
        <v>98.348348348348352</v>
      </c>
      <c r="L15" s="443">
        <f>IF((ISERROR(L14/J14)),0,(L14/J14)*100)</f>
        <v>98.470948012232412</v>
      </c>
      <c r="M15" s="442">
        <f>IF((ISERROR(M14/K14)),0,(M14/K14)*100)</f>
        <v>98.473282442748072</v>
      </c>
      <c r="N15" s="417"/>
      <c r="O15" s="11"/>
      <c r="P15" s="11"/>
      <c r="Q15" s="11"/>
      <c r="R15" s="11"/>
      <c r="S15" s="11"/>
      <c r="T15" s="11"/>
      <c r="U15" s="11"/>
      <c r="V15" s="11"/>
      <c r="W15" s="11"/>
      <c r="X15" s="11"/>
      <c r="Y15" s="11"/>
      <c r="Z15" s="11"/>
      <c r="AA15" s="11"/>
      <c r="AB15" s="11"/>
      <c r="AC15" s="11"/>
    </row>
    <row r="16" spans="1:29" ht="12.75" customHeight="1">
      <c r="A16" s="274" t="s">
        <v>695</v>
      </c>
      <c r="B16" s="1008"/>
      <c r="C16" s="971" t="s">
        <v>672</v>
      </c>
      <c r="D16" s="248" t="s">
        <v>499</v>
      </c>
      <c r="E16" s="444">
        <v>4.3499999046325684</v>
      </c>
      <c r="F16" s="445">
        <v>4.3000001907348633</v>
      </c>
      <c r="G16" s="446">
        <v>4.2699999999999996</v>
      </c>
      <c r="H16" s="447">
        <v>4.24</v>
      </c>
      <c r="I16" s="446">
        <v>4.24</v>
      </c>
      <c r="J16" s="447">
        <v>4.21</v>
      </c>
      <c r="K16" s="446">
        <v>4.21</v>
      </c>
      <c r="L16" s="447">
        <v>4.18</v>
      </c>
      <c r="M16" s="448">
        <v>4.18</v>
      </c>
      <c r="N16" s="417"/>
      <c r="O16" s="11"/>
      <c r="P16" s="11"/>
      <c r="Q16" s="11"/>
      <c r="R16" s="11"/>
      <c r="S16" s="11"/>
      <c r="T16" s="11"/>
      <c r="U16" s="11"/>
      <c r="V16" s="11"/>
      <c r="W16" s="11"/>
      <c r="X16" s="11"/>
      <c r="Y16" s="11"/>
      <c r="Z16" s="11"/>
      <c r="AA16" s="11"/>
      <c r="AB16" s="11"/>
      <c r="AC16" s="11"/>
    </row>
    <row r="17" spans="1:29" ht="12.75" customHeight="1">
      <c r="A17" s="274" t="s">
        <v>695</v>
      </c>
      <c r="B17" s="1008"/>
      <c r="C17" s="971"/>
      <c r="D17" s="248" t="s">
        <v>515</v>
      </c>
      <c r="E17" s="447">
        <v>99.1</v>
      </c>
      <c r="F17" s="449">
        <f>IF((ISERROR(F16/E16)),0,(F16/E16)*100)</f>
        <v>98.850581264508591</v>
      </c>
      <c r="G17" s="450">
        <f>IF((ISERROR(G16/F16)),0,(G16/F16)*100)</f>
        <v>99.302321176647752</v>
      </c>
      <c r="H17" s="451">
        <f>IF((ISERROR(H16/G16)),0,(H16/G16)*100)</f>
        <v>99.297423887587826</v>
      </c>
      <c r="I17" s="450">
        <f>IF((ISERROR(I16/G16)),0,(I16/G16)*100)</f>
        <v>99.297423887587826</v>
      </c>
      <c r="J17" s="451">
        <f>IF((ISERROR(J16/H16)),0,(J16/H16)*100)</f>
        <v>99.292452830188665</v>
      </c>
      <c r="K17" s="450">
        <f>IF((ISERROR(K16/I16)),0,(K16/I16)*100)</f>
        <v>99.292452830188665</v>
      </c>
      <c r="L17" s="451">
        <f>IF((ISERROR(L16/J16)),0,(L16/J16)*100)</f>
        <v>99.287410926365794</v>
      </c>
      <c r="M17" s="452">
        <f>IF((ISERROR(M16/K16)),0,(M16/K16)*100)</f>
        <v>99.287410926365794</v>
      </c>
      <c r="N17" s="417"/>
      <c r="O17" s="11"/>
      <c r="P17" s="11"/>
      <c r="Q17" s="11"/>
      <c r="R17" s="11"/>
      <c r="S17" s="11"/>
      <c r="T17" s="11"/>
      <c r="U17" s="11"/>
      <c r="V17" s="11"/>
      <c r="W17" s="11"/>
      <c r="X17" s="11"/>
      <c r="Y17" s="11"/>
      <c r="Z17" s="11"/>
      <c r="AA17" s="11"/>
      <c r="AB17" s="11"/>
      <c r="AC17" s="11"/>
    </row>
    <row r="18" spans="1:29" ht="13.5" customHeight="1">
      <c r="A18" s="274" t="s">
        <v>695</v>
      </c>
      <c r="B18" s="1008"/>
      <c r="C18" s="971" t="s">
        <v>720</v>
      </c>
      <c r="D18" s="248" t="s">
        <v>499</v>
      </c>
      <c r="E18" s="444">
        <v>2.6600000858306885</v>
      </c>
      <c r="F18" s="445">
        <v>2.5699999332427979</v>
      </c>
      <c r="G18" s="446">
        <v>2.4900000000000002</v>
      </c>
      <c r="H18" s="447">
        <v>2.41</v>
      </c>
      <c r="I18" s="446">
        <v>2.42</v>
      </c>
      <c r="J18" s="447">
        <v>2.33</v>
      </c>
      <c r="K18" s="446">
        <v>2.34</v>
      </c>
      <c r="L18" s="447">
        <v>2.2599999999999998</v>
      </c>
      <c r="M18" s="448">
        <v>2.27</v>
      </c>
      <c r="N18" s="417"/>
      <c r="O18" s="11"/>
      <c r="P18" s="11"/>
      <c r="Q18" s="11"/>
      <c r="R18" s="11"/>
      <c r="S18" s="11"/>
      <c r="T18" s="11"/>
      <c r="U18" s="11"/>
      <c r="V18" s="11"/>
      <c r="W18" s="11"/>
      <c r="X18" s="11"/>
      <c r="Y18" s="11"/>
      <c r="Z18" s="11"/>
      <c r="AA18" s="11"/>
      <c r="AB18" s="11"/>
      <c r="AC18" s="11"/>
    </row>
    <row r="19" spans="1:29" ht="13.5" customHeight="1">
      <c r="A19" s="274" t="s">
        <v>695</v>
      </c>
      <c r="B19" s="1008"/>
      <c r="C19" s="971"/>
      <c r="D19" s="248" t="s">
        <v>515</v>
      </c>
      <c r="E19" s="447">
        <v>95</v>
      </c>
      <c r="F19" s="449">
        <f>IF((ISERROR(F18/E18)),0,(F18/E18)*100)</f>
        <v>96.616535726171421</v>
      </c>
      <c r="G19" s="450">
        <f>IF((ISERROR(G18/F18)),0,(G18/F18)*100)</f>
        <v>96.887162049772712</v>
      </c>
      <c r="H19" s="451">
        <f>IF((ISERROR(H18/G18)),0,(H18/G18)*100)</f>
        <v>96.787148594377499</v>
      </c>
      <c r="I19" s="450">
        <f>IF((ISERROR(I18/G18)),0,(I18/G18)*100)</f>
        <v>97.188755020080308</v>
      </c>
      <c r="J19" s="451">
        <f>IF((ISERROR(J18/H18)),0,(J18/H18)*100)</f>
        <v>96.680497925311201</v>
      </c>
      <c r="K19" s="450">
        <f>IF((ISERROR(K18/I18)),0,(K18/I18)*100)</f>
        <v>96.694214876033058</v>
      </c>
      <c r="L19" s="451">
        <f>IF((ISERROR(L18/J18)),0,(L18/J18)*100)</f>
        <v>96.995708154506417</v>
      </c>
      <c r="M19" s="452">
        <f>IF((ISERROR(M18/K18)),0,(M18/K18)*100)</f>
        <v>97.008547008547026</v>
      </c>
      <c r="N19" s="417"/>
      <c r="O19" s="11"/>
      <c r="P19" s="11"/>
      <c r="Q19" s="11"/>
      <c r="R19" s="11"/>
      <c r="S19" s="11"/>
      <c r="T19" s="11"/>
      <c r="U19" s="11"/>
      <c r="V19" s="11"/>
      <c r="W19" s="11"/>
      <c r="X19" s="11"/>
      <c r="Y19" s="11"/>
      <c r="Z19" s="11"/>
      <c r="AA19" s="11"/>
      <c r="AB19" s="11"/>
      <c r="AC19" s="11"/>
    </row>
    <row r="20" spans="1:29" ht="18" customHeight="1">
      <c r="A20" s="274" t="s">
        <v>695</v>
      </c>
      <c r="B20" s="1008"/>
      <c r="C20" s="184" t="s">
        <v>500</v>
      </c>
      <c r="D20" s="251" t="s">
        <v>501</v>
      </c>
      <c r="E20" s="453">
        <v>6.9260001182556152</v>
      </c>
      <c r="F20" s="454">
        <v>6.8159999847412109</v>
      </c>
      <c r="G20" s="455">
        <v>6.71</v>
      </c>
      <c r="H20" s="456">
        <v>6.6</v>
      </c>
      <c r="I20" s="457">
        <v>6.61</v>
      </c>
      <c r="J20" s="458">
        <v>6.49</v>
      </c>
      <c r="K20" s="457">
        <v>6.5</v>
      </c>
      <c r="L20" s="458">
        <v>6.38</v>
      </c>
      <c r="M20" s="457">
        <v>6.39</v>
      </c>
      <c r="N20" s="417"/>
      <c r="O20" s="11"/>
      <c r="P20" s="11"/>
      <c r="Q20" s="11"/>
      <c r="R20" s="11"/>
      <c r="S20" s="11"/>
      <c r="T20" s="11"/>
      <c r="U20" s="11"/>
      <c r="V20" s="11"/>
      <c r="W20" s="11"/>
      <c r="X20" s="11"/>
      <c r="Y20" s="11"/>
      <c r="Z20" s="11"/>
      <c r="AA20" s="11"/>
      <c r="AB20" s="11"/>
      <c r="AC20" s="11"/>
    </row>
    <row r="21" spans="1:29" ht="18" customHeight="1">
      <c r="A21" s="274" t="s">
        <v>695</v>
      </c>
      <c r="B21" s="1008"/>
      <c r="C21" s="34" t="s">
        <v>94</v>
      </c>
      <c r="D21" s="211" t="s">
        <v>93</v>
      </c>
      <c r="E21" s="447">
        <v>-9.4</v>
      </c>
      <c r="F21" s="459">
        <v>-3.2</v>
      </c>
      <c r="G21" s="448">
        <v>-3.25</v>
      </c>
      <c r="H21" s="460">
        <v>-3.31</v>
      </c>
      <c r="I21" s="446">
        <v>-3.03</v>
      </c>
      <c r="J21" s="447">
        <v>-3.36</v>
      </c>
      <c r="K21" s="446">
        <v>-3.05</v>
      </c>
      <c r="L21" s="447">
        <v>-3.42</v>
      </c>
      <c r="M21" s="446">
        <v>-3.1</v>
      </c>
      <c r="N21" s="417"/>
      <c r="O21" s="11"/>
      <c r="P21" s="11"/>
      <c r="Q21" s="11"/>
      <c r="R21" s="11"/>
      <c r="S21" s="11"/>
      <c r="T21" s="11"/>
      <c r="U21" s="11"/>
      <c r="V21" s="11"/>
      <c r="W21" s="11"/>
      <c r="X21" s="11"/>
      <c r="Y21" s="11"/>
      <c r="Z21" s="11"/>
      <c r="AA21" s="11"/>
      <c r="AB21" s="11"/>
      <c r="AC21" s="11"/>
    </row>
    <row r="22" spans="1:29" ht="18" customHeight="1">
      <c r="A22" s="274" t="s">
        <v>695</v>
      </c>
      <c r="B22" s="1008"/>
      <c r="C22" s="34" t="s">
        <v>396</v>
      </c>
      <c r="D22" s="211" t="s">
        <v>92</v>
      </c>
      <c r="E22" s="447">
        <v>-131.30000000000001</v>
      </c>
      <c r="F22" s="459">
        <v>-128.1</v>
      </c>
      <c r="G22" s="448">
        <v>-130.15</v>
      </c>
      <c r="H22" s="460">
        <v>-129.28</v>
      </c>
      <c r="I22" s="446">
        <v>-120.12</v>
      </c>
      <c r="J22" s="447">
        <v>-131.41999999999999</v>
      </c>
      <c r="K22" s="446">
        <v>-122.1</v>
      </c>
      <c r="L22" s="447">
        <v>-133.62</v>
      </c>
      <c r="M22" s="446">
        <v>-124.15</v>
      </c>
      <c r="N22" s="417"/>
      <c r="O22" s="263"/>
      <c r="P22" s="11"/>
      <c r="Q22" s="11"/>
      <c r="R22" s="11"/>
      <c r="S22" s="11"/>
      <c r="T22" s="11"/>
      <c r="U22" s="11"/>
      <c r="V22" s="11"/>
      <c r="W22" s="11"/>
      <c r="X22" s="11"/>
      <c r="Y22" s="11"/>
      <c r="Z22" s="11"/>
      <c r="AA22" s="11"/>
      <c r="AB22" s="11"/>
      <c r="AC22" s="11"/>
    </row>
    <row r="23" spans="1:29" ht="20.25" customHeight="1">
      <c r="A23" s="274" t="s">
        <v>695</v>
      </c>
      <c r="B23" s="1008"/>
      <c r="C23" s="427" t="s">
        <v>448</v>
      </c>
      <c r="D23" s="212" t="s">
        <v>501</v>
      </c>
      <c r="E23" s="461">
        <v>1.242</v>
      </c>
      <c r="F23" s="462">
        <v>1.2689999999999999</v>
      </c>
      <c r="G23" s="463">
        <v>1.276</v>
      </c>
      <c r="H23" s="464">
        <v>1.2829999999999999</v>
      </c>
      <c r="I23" s="465">
        <v>1.2849999999999999</v>
      </c>
      <c r="J23" s="461">
        <v>1.28</v>
      </c>
      <c r="K23" s="465">
        <v>1.288</v>
      </c>
      <c r="L23" s="461">
        <v>1.28</v>
      </c>
      <c r="M23" s="463">
        <v>1.292</v>
      </c>
      <c r="N23" s="417"/>
      <c r="O23" s="11"/>
      <c r="P23" s="11"/>
      <c r="Q23" s="11"/>
      <c r="R23" s="11"/>
      <c r="S23" s="11"/>
      <c r="T23" s="11"/>
      <c r="U23" s="11"/>
      <c r="V23" s="11"/>
      <c r="W23" s="11"/>
      <c r="X23" s="11"/>
      <c r="Y23" s="11"/>
      <c r="Z23" s="11"/>
      <c r="AA23" s="11"/>
      <c r="AB23" s="11"/>
      <c r="AC23" s="11"/>
    </row>
    <row r="24" spans="1:29" s="229" customFormat="1" ht="15" customHeight="1">
      <c r="A24" s="274" t="s">
        <v>698</v>
      </c>
      <c r="B24" s="356"/>
      <c r="C24" s="981" t="s">
        <v>573</v>
      </c>
      <c r="D24" s="981"/>
      <c r="E24" s="981"/>
      <c r="F24" s="981"/>
      <c r="G24" s="981"/>
      <c r="H24" s="981"/>
      <c r="I24" s="981"/>
      <c r="J24" s="981"/>
      <c r="K24" s="981"/>
      <c r="L24" s="981"/>
      <c r="M24" s="981"/>
      <c r="N24" s="418"/>
      <c r="O24" s="228"/>
      <c r="P24" s="228"/>
      <c r="Q24" s="228"/>
      <c r="R24" s="228"/>
      <c r="S24" s="228"/>
      <c r="T24" s="228"/>
      <c r="U24" s="228"/>
      <c r="V24" s="228"/>
      <c r="W24" s="228"/>
      <c r="X24" s="228"/>
      <c r="Y24" s="228"/>
      <c r="Z24" s="228"/>
      <c r="AA24" s="228"/>
      <c r="AB24" s="228"/>
      <c r="AC24" s="228"/>
    </row>
    <row r="25" spans="1:29" ht="31.5" customHeight="1">
      <c r="A25" s="274" t="s">
        <v>698</v>
      </c>
      <c r="B25" s="1009" t="s">
        <v>573</v>
      </c>
      <c r="C25" s="190" t="s">
        <v>665</v>
      </c>
      <c r="D25" s="214" t="s">
        <v>503</v>
      </c>
      <c r="E25" s="479">
        <v>108</v>
      </c>
      <c r="F25" s="480">
        <v>106</v>
      </c>
      <c r="G25" s="481">
        <v>104</v>
      </c>
      <c r="H25" s="482">
        <v>102</v>
      </c>
      <c r="I25" s="481">
        <v>102</v>
      </c>
      <c r="J25" s="482">
        <v>100</v>
      </c>
      <c r="K25" s="481">
        <v>100</v>
      </c>
      <c r="L25" s="482">
        <v>99</v>
      </c>
      <c r="M25" s="481">
        <v>99</v>
      </c>
      <c r="N25" s="417"/>
      <c r="O25" s="11"/>
      <c r="P25" s="11"/>
      <c r="Q25" s="11"/>
      <c r="R25" s="11"/>
      <c r="S25" s="11"/>
      <c r="T25" s="11"/>
      <c r="U25" s="11"/>
      <c r="V25" s="11"/>
      <c r="W25" s="11"/>
      <c r="X25" s="11"/>
      <c r="Y25" s="11"/>
      <c r="Z25" s="11"/>
      <c r="AA25" s="11"/>
      <c r="AB25" s="11"/>
      <c r="AC25" s="11"/>
    </row>
    <row r="26" spans="1:29" ht="15" customHeight="1">
      <c r="A26" s="274" t="s">
        <v>698</v>
      </c>
      <c r="B26" s="1009"/>
      <c r="C26" s="178" t="s">
        <v>673</v>
      </c>
      <c r="D26" s="211" t="s">
        <v>503</v>
      </c>
      <c r="E26" s="469">
        <v>25</v>
      </c>
      <c r="F26" s="470">
        <v>31</v>
      </c>
      <c r="G26" s="473">
        <v>30</v>
      </c>
      <c r="H26" s="472">
        <v>29</v>
      </c>
      <c r="I26" s="473">
        <v>29</v>
      </c>
      <c r="J26" s="472">
        <v>28</v>
      </c>
      <c r="K26" s="473">
        <v>28</v>
      </c>
      <c r="L26" s="472">
        <v>28</v>
      </c>
      <c r="M26" s="473">
        <v>28</v>
      </c>
      <c r="N26" s="417"/>
      <c r="O26" s="11"/>
      <c r="P26" s="11"/>
      <c r="Q26" s="11"/>
      <c r="R26" s="11"/>
      <c r="S26" s="11"/>
      <c r="T26" s="11"/>
      <c r="U26" s="11"/>
      <c r="V26" s="11"/>
      <c r="W26" s="11"/>
      <c r="X26" s="11"/>
      <c r="Y26" s="11"/>
      <c r="Z26" s="11"/>
      <c r="AA26" s="11"/>
      <c r="AB26" s="11"/>
      <c r="AC26" s="11"/>
    </row>
    <row r="27" spans="1:29" ht="19.5" customHeight="1">
      <c r="A27" s="274" t="s">
        <v>698</v>
      </c>
      <c r="B27" s="1009"/>
      <c r="C27" s="33" t="s">
        <v>572</v>
      </c>
      <c r="D27" s="211" t="s">
        <v>503</v>
      </c>
      <c r="E27" s="483">
        <v>40</v>
      </c>
      <c r="F27" s="484">
        <v>38</v>
      </c>
      <c r="G27" s="485">
        <v>37</v>
      </c>
      <c r="H27" s="486">
        <v>36</v>
      </c>
      <c r="I27" s="485">
        <v>36</v>
      </c>
      <c r="J27" s="486">
        <v>35</v>
      </c>
      <c r="K27" s="485">
        <v>35</v>
      </c>
      <c r="L27" s="486">
        <v>35</v>
      </c>
      <c r="M27" s="485">
        <v>35</v>
      </c>
      <c r="N27" s="417"/>
      <c r="O27" s="11"/>
      <c r="P27" s="11"/>
      <c r="Q27" s="11"/>
      <c r="R27" s="11"/>
      <c r="S27" s="11"/>
      <c r="T27" s="11"/>
      <c r="U27" s="11"/>
      <c r="V27" s="11"/>
      <c r="W27" s="11"/>
      <c r="X27" s="11"/>
      <c r="Y27" s="11"/>
      <c r="Z27" s="11"/>
      <c r="AA27" s="11"/>
      <c r="AB27" s="11"/>
      <c r="AC27" s="11"/>
    </row>
    <row r="28" spans="1:29" ht="13.5" customHeight="1">
      <c r="A28" s="274" t="s">
        <v>698</v>
      </c>
      <c r="B28" s="1009"/>
      <c r="C28" s="178" t="s">
        <v>674</v>
      </c>
      <c r="D28" s="211" t="s">
        <v>503</v>
      </c>
      <c r="E28" s="469">
        <v>13</v>
      </c>
      <c r="F28" s="470">
        <v>13</v>
      </c>
      <c r="G28" s="473">
        <v>12</v>
      </c>
      <c r="H28" s="472">
        <v>11</v>
      </c>
      <c r="I28" s="473">
        <v>11</v>
      </c>
      <c r="J28" s="472">
        <v>10</v>
      </c>
      <c r="K28" s="473">
        <v>10</v>
      </c>
      <c r="L28" s="472">
        <v>10</v>
      </c>
      <c r="M28" s="473">
        <v>10</v>
      </c>
      <c r="N28" s="417"/>
      <c r="O28" s="11"/>
      <c r="P28" s="11"/>
      <c r="Q28" s="11"/>
      <c r="R28" s="11"/>
      <c r="S28" s="11"/>
      <c r="T28" s="11"/>
      <c r="U28" s="11"/>
      <c r="V28" s="11"/>
      <c r="W28" s="11"/>
      <c r="X28" s="11"/>
      <c r="Y28" s="11"/>
      <c r="Z28" s="11"/>
      <c r="AA28" s="11"/>
      <c r="AB28" s="11"/>
      <c r="AC28" s="11"/>
    </row>
    <row r="29" spans="1:29" ht="17.25" customHeight="1">
      <c r="A29" s="274" t="s">
        <v>698</v>
      </c>
      <c r="B29" s="1009"/>
      <c r="C29" s="979" t="s">
        <v>504</v>
      </c>
      <c r="D29" s="214" t="s">
        <v>382</v>
      </c>
      <c r="E29" s="289">
        <v>741093.7</v>
      </c>
      <c r="F29" s="290">
        <v>836873.4</v>
      </c>
      <c r="G29" s="291">
        <v>861915</v>
      </c>
      <c r="H29" s="290">
        <v>927159.1</v>
      </c>
      <c r="I29" s="292">
        <v>929841.2</v>
      </c>
      <c r="J29" s="289">
        <v>998303.9</v>
      </c>
      <c r="K29" s="292">
        <v>1005824</v>
      </c>
      <c r="L29" s="289">
        <v>1068583.5</v>
      </c>
      <c r="M29" s="293">
        <v>1085322.8999999999</v>
      </c>
      <c r="N29" s="417"/>
      <c r="O29" s="11"/>
      <c r="P29" s="11"/>
      <c r="Q29" s="11"/>
      <c r="R29" s="11"/>
      <c r="S29" s="11"/>
      <c r="T29" s="11"/>
      <c r="U29" s="11"/>
      <c r="V29" s="11"/>
      <c r="W29" s="11"/>
      <c r="X29" s="11"/>
      <c r="Y29" s="11"/>
      <c r="Z29" s="11"/>
      <c r="AA29" s="11"/>
      <c r="AB29" s="11"/>
      <c r="AC29" s="11"/>
    </row>
    <row r="30" spans="1:29" ht="16.5" customHeight="1">
      <c r="A30" s="274" t="s">
        <v>698</v>
      </c>
      <c r="B30" s="1009"/>
      <c r="C30" s="980"/>
      <c r="D30" s="211" t="s">
        <v>515</v>
      </c>
      <c r="E30" s="99">
        <v>106.9</v>
      </c>
      <c r="F30" s="279">
        <f>IF((ISERROR(F29/E29)),0,(F29/E29)*100)</f>
        <v>112.92410123038424</v>
      </c>
      <c r="G30" s="280">
        <f>IF((ISERROR(G29/F29)),0,(G29/F29)*100)</f>
        <v>102.99228055282914</v>
      </c>
      <c r="H30" s="281">
        <f>IF((ISERROR(H29/G29)),0,(H29/G29)*100)</f>
        <v>107.56966754262311</v>
      </c>
      <c r="I30" s="282">
        <f>IF((ISERROR(I29/G29)),0,(I29/G29)*100)</f>
        <v>107.88084671922404</v>
      </c>
      <c r="J30" s="283">
        <f>IF((ISERROR(J29/H29)),0,(J29/H29)*100)</f>
        <v>107.67341872608489</v>
      </c>
      <c r="K30" s="282">
        <f>IF((ISERROR(K29/I29)),0,(K29/I29)*100)</f>
        <v>108.17158886915314</v>
      </c>
      <c r="L30" s="283">
        <f>IF((ISERROR(L29/J29)),0,(L29/J29)*100)</f>
        <v>107.03990037502609</v>
      </c>
      <c r="M30" s="282">
        <f>IF((ISERROR(M29/K29)),0,(M29/K29)*100)</f>
        <v>107.90385793140746</v>
      </c>
      <c r="N30" s="417"/>
      <c r="O30" s="11"/>
      <c r="P30" s="11"/>
      <c r="Q30" s="11"/>
      <c r="R30" s="11"/>
      <c r="S30" s="11"/>
      <c r="T30" s="11"/>
      <c r="U30" s="11"/>
      <c r="V30" s="11"/>
      <c r="W30" s="11"/>
      <c r="X30" s="11"/>
      <c r="Y30" s="11"/>
      <c r="Z30" s="11"/>
      <c r="AA30" s="11"/>
      <c r="AB30" s="11"/>
      <c r="AC30" s="11"/>
    </row>
    <row r="31" spans="1:29" ht="17.25" customHeight="1">
      <c r="A31" s="274" t="s">
        <v>698</v>
      </c>
      <c r="B31" s="1009"/>
      <c r="C31" s="971" t="s">
        <v>675</v>
      </c>
      <c r="D31" s="211" t="s">
        <v>382</v>
      </c>
      <c r="E31" s="488">
        <v>621560</v>
      </c>
      <c r="F31" s="489">
        <v>672096</v>
      </c>
      <c r="G31" s="490">
        <v>688080</v>
      </c>
      <c r="H31" s="487">
        <v>746045</v>
      </c>
      <c r="I31" s="490">
        <v>746890</v>
      </c>
      <c r="J31" s="487">
        <v>806760</v>
      </c>
      <c r="K31" s="490">
        <v>811425</v>
      </c>
      <c r="L31" s="487">
        <v>865930</v>
      </c>
      <c r="M31" s="490">
        <v>879260</v>
      </c>
      <c r="N31" s="417"/>
      <c r="O31" s="11"/>
      <c r="P31" s="11"/>
      <c r="Q31" s="11"/>
      <c r="R31" s="11"/>
      <c r="S31" s="11"/>
      <c r="T31" s="11"/>
      <c r="U31" s="11"/>
      <c r="V31" s="11"/>
      <c r="W31" s="11"/>
      <c r="X31" s="11"/>
      <c r="Y31" s="11"/>
      <c r="Z31" s="11"/>
      <c r="AA31" s="11"/>
      <c r="AB31" s="11"/>
      <c r="AC31" s="11"/>
    </row>
    <row r="32" spans="1:29" ht="14.25" customHeight="1">
      <c r="A32" s="274" t="s">
        <v>698</v>
      </c>
      <c r="B32" s="1009"/>
      <c r="C32" s="982"/>
      <c r="D32" s="212"/>
      <c r="E32" s="100">
        <v>103.8</v>
      </c>
      <c r="F32" s="284">
        <f>IF((ISERROR(F31/E31)),0,(F31/E31)*100)</f>
        <v>108.13051032884999</v>
      </c>
      <c r="G32" s="285">
        <f>IF((ISERROR(G31/F31)),0,(G31/F31)*100)</f>
        <v>102.3782316811884</v>
      </c>
      <c r="H32" s="286">
        <f>IF((ISERROR(H31/G31)),0,(H31/G31)*100)</f>
        <v>108.42416579467505</v>
      </c>
      <c r="I32" s="287">
        <f>IF((ISERROR(I31/G31)),0,(I31/G31)*100)</f>
        <v>108.54697128240902</v>
      </c>
      <c r="J32" s="288">
        <f>IF((ISERROR(J31/H31)),0,(J31/H31)*100)</f>
        <v>108.13824903323525</v>
      </c>
      <c r="K32" s="287">
        <f>IF((ISERROR(K31/I31)),0,(K31/I31)*100)</f>
        <v>108.64049592309443</v>
      </c>
      <c r="L32" s="288">
        <f>IF((ISERROR(L31/J31)),0,(L31/J31)*100)</f>
        <v>107.33427537309733</v>
      </c>
      <c r="M32" s="287">
        <f>IF((ISERROR(M31/K31)),0,(M31/K31)*100)</f>
        <v>108.35998397880273</v>
      </c>
      <c r="N32" s="417"/>
      <c r="O32" s="11"/>
      <c r="P32" s="11"/>
      <c r="Q32" s="11"/>
      <c r="R32" s="11"/>
      <c r="S32" s="11"/>
      <c r="T32" s="11"/>
      <c r="U32" s="11"/>
      <c r="V32" s="11"/>
      <c r="W32" s="11"/>
      <c r="X32" s="11"/>
      <c r="Y32" s="11"/>
      <c r="Z32" s="11"/>
      <c r="AA32" s="11"/>
      <c r="AB32" s="11"/>
      <c r="AC32" s="11"/>
    </row>
    <row r="33" spans="1:29" ht="23.25" customHeight="1">
      <c r="A33" s="274" t="s">
        <v>698</v>
      </c>
      <c r="B33" s="1009"/>
      <c r="C33" s="33" t="s">
        <v>450</v>
      </c>
      <c r="D33" s="211" t="s">
        <v>686</v>
      </c>
      <c r="E33" s="289">
        <f>E34+E35+E36</f>
        <v>54523.908874511719</v>
      </c>
      <c r="F33" s="290">
        <f>F34+F35+F36</f>
        <v>55276.064636230469</v>
      </c>
      <c r="G33" s="291">
        <f t="shared" ref="G33:M33" si="2">G34+G35+G36</f>
        <v>56950</v>
      </c>
      <c r="H33" s="290">
        <f t="shared" si="2"/>
        <v>60945</v>
      </c>
      <c r="I33" s="292">
        <f t="shared" si="2"/>
        <v>61040</v>
      </c>
      <c r="J33" s="289">
        <f t="shared" si="2"/>
        <v>66991.600000000006</v>
      </c>
      <c r="K33" s="292">
        <f t="shared" si="2"/>
        <v>67099.7</v>
      </c>
      <c r="L33" s="289">
        <f t="shared" si="2"/>
        <v>71769.2</v>
      </c>
      <c r="M33" s="293">
        <f t="shared" si="2"/>
        <v>71906</v>
      </c>
      <c r="N33" s="417"/>
      <c r="O33" s="11"/>
      <c r="P33" s="11"/>
      <c r="Q33" s="11"/>
      <c r="R33" s="11"/>
      <c r="S33" s="11"/>
      <c r="T33" s="11"/>
      <c r="U33" s="11"/>
      <c r="V33" s="11"/>
      <c r="W33" s="11"/>
      <c r="X33" s="11"/>
      <c r="Y33" s="11"/>
      <c r="Z33" s="11"/>
      <c r="AA33" s="11"/>
      <c r="AB33" s="11"/>
      <c r="AC33" s="11"/>
    </row>
    <row r="34" spans="1:29" ht="15" customHeight="1">
      <c r="A34" s="274" t="s">
        <v>698</v>
      </c>
      <c r="B34" s="1009"/>
      <c r="C34" s="178" t="s">
        <v>280</v>
      </c>
      <c r="D34" s="211" t="s">
        <v>686</v>
      </c>
      <c r="E34" s="488">
        <v>-1013.0090942382812</v>
      </c>
      <c r="F34" s="489">
        <v>323.90643310546875</v>
      </c>
      <c r="G34" s="490">
        <v>350</v>
      </c>
      <c r="H34" s="492">
        <v>380</v>
      </c>
      <c r="I34" s="493">
        <v>390</v>
      </c>
      <c r="J34" s="487">
        <v>405</v>
      </c>
      <c r="K34" s="493">
        <v>420</v>
      </c>
      <c r="L34" s="487">
        <v>435</v>
      </c>
      <c r="M34" s="493">
        <v>450</v>
      </c>
      <c r="N34" s="417"/>
      <c r="O34" s="11"/>
      <c r="P34" s="11"/>
      <c r="Q34" s="11"/>
      <c r="R34" s="11"/>
      <c r="S34" s="11"/>
      <c r="T34" s="11"/>
      <c r="U34" s="11"/>
      <c r="V34" s="11"/>
      <c r="W34" s="11"/>
      <c r="X34" s="11"/>
      <c r="Y34" s="11"/>
      <c r="Z34" s="11"/>
      <c r="AA34" s="11"/>
      <c r="AB34" s="11"/>
      <c r="AC34" s="11"/>
    </row>
    <row r="35" spans="1:29" ht="17.25" customHeight="1">
      <c r="A35" s="274" t="s">
        <v>698</v>
      </c>
      <c r="B35" s="1009"/>
      <c r="C35" s="178" t="s">
        <v>281</v>
      </c>
      <c r="D35" s="211" t="s">
        <v>686</v>
      </c>
      <c r="E35" s="488">
        <v>34762.08203125</v>
      </c>
      <c r="F35" s="489">
        <v>35972.00390625</v>
      </c>
      <c r="G35" s="490">
        <v>37050</v>
      </c>
      <c r="H35" s="492">
        <v>39645</v>
      </c>
      <c r="I35" s="493">
        <v>39670</v>
      </c>
      <c r="J35" s="487">
        <v>42820</v>
      </c>
      <c r="K35" s="493">
        <v>42850</v>
      </c>
      <c r="L35" s="487">
        <v>46245</v>
      </c>
      <c r="M35" s="493">
        <v>46300</v>
      </c>
      <c r="N35" s="417"/>
      <c r="O35" s="11"/>
      <c r="P35" s="11"/>
      <c r="Q35" s="11"/>
      <c r="R35" s="11"/>
      <c r="S35" s="11"/>
      <c r="T35" s="11"/>
      <c r="U35" s="11"/>
      <c r="V35" s="11"/>
      <c r="W35" s="11"/>
      <c r="X35" s="11"/>
      <c r="Y35" s="11"/>
      <c r="Z35" s="11"/>
      <c r="AA35" s="11"/>
      <c r="AB35" s="11"/>
      <c r="AC35" s="11"/>
    </row>
    <row r="36" spans="1:29" ht="15.75" customHeight="1">
      <c r="A36" s="274" t="s">
        <v>698</v>
      </c>
      <c r="B36" s="1009"/>
      <c r="C36" s="178" t="s">
        <v>282</v>
      </c>
      <c r="D36" s="211" t="s">
        <v>686</v>
      </c>
      <c r="E36" s="488">
        <v>20774.8359375</v>
      </c>
      <c r="F36" s="489">
        <v>18980.154296875</v>
      </c>
      <c r="G36" s="490">
        <v>19550</v>
      </c>
      <c r="H36" s="492">
        <v>20920</v>
      </c>
      <c r="I36" s="493">
        <v>20980</v>
      </c>
      <c r="J36" s="487">
        <v>23766.6</v>
      </c>
      <c r="K36" s="493">
        <v>23829.7</v>
      </c>
      <c r="L36" s="487">
        <v>25089.200000000001</v>
      </c>
      <c r="M36" s="493">
        <v>25156</v>
      </c>
      <c r="N36" s="417"/>
      <c r="O36" s="11"/>
      <c r="P36" s="11"/>
      <c r="Q36" s="11"/>
      <c r="R36" s="11"/>
      <c r="S36" s="11"/>
      <c r="T36" s="11"/>
      <c r="U36" s="11"/>
      <c r="V36" s="11"/>
      <c r="W36" s="11"/>
      <c r="X36" s="11"/>
      <c r="Y36" s="11"/>
      <c r="Z36" s="11"/>
      <c r="AA36" s="11"/>
      <c r="AB36" s="11"/>
      <c r="AC36" s="11"/>
    </row>
    <row r="37" spans="1:29" ht="21.75" customHeight="1">
      <c r="A37" s="274" t="s">
        <v>698</v>
      </c>
      <c r="B37" s="1009"/>
      <c r="C37" s="394" t="s">
        <v>292</v>
      </c>
      <c r="D37" s="211" t="s">
        <v>686</v>
      </c>
      <c r="E37" s="289">
        <f>SUM(E38:E40)</f>
        <v>155128.6298828125</v>
      </c>
      <c r="F37" s="289">
        <f t="shared" ref="F37:M37" si="3">SUM(F38:F40)</f>
        <v>156656.609375</v>
      </c>
      <c r="G37" s="289">
        <f t="shared" si="3"/>
        <v>152145.20000000001</v>
      </c>
      <c r="H37" s="289">
        <f t="shared" si="3"/>
        <v>126726.6</v>
      </c>
      <c r="I37" s="289">
        <f t="shared" si="3"/>
        <v>126850</v>
      </c>
      <c r="J37" s="289">
        <f t="shared" si="3"/>
        <v>134512.9</v>
      </c>
      <c r="K37" s="289">
        <f t="shared" si="3"/>
        <v>134645.1</v>
      </c>
      <c r="L37" s="289">
        <f t="shared" si="3"/>
        <v>136399.6</v>
      </c>
      <c r="M37" s="289">
        <f t="shared" si="3"/>
        <v>136533.6</v>
      </c>
      <c r="N37" s="417"/>
      <c r="O37" s="11"/>
      <c r="P37" s="11"/>
      <c r="Q37" s="11"/>
      <c r="R37" s="11"/>
      <c r="S37" s="11"/>
      <c r="T37" s="11"/>
      <c r="U37" s="11"/>
      <c r="V37" s="11"/>
      <c r="W37" s="11"/>
      <c r="X37" s="11"/>
      <c r="Y37" s="11"/>
      <c r="Z37" s="11"/>
      <c r="AA37" s="11"/>
      <c r="AB37" s="11"/>
      <c r="AC37" s="11"/>
    </row>
    <row r="38" spans="1:29" s="14" customFormat="1" ht="18" customHeight="1">
      <c r="A38" s="274" t="s">
        <v>698</v>
      </c>
      <c r="B38" s="1009"/>
      <c r="C38" s="361" t="s">
        <v>451</v>
      </c>
      <c r="D38" s="211" t="s">
        <v>686</v>
      </c>
      <c r="E38" s="488">
        <v>20789.72265625</v>
      </c>
      <c r="F38" s="489">
        <v>22876.990234375</v>
      </c>
      <c r="G38" s="490">
        <v>22923.7</v>
      </c>
      <c r="H38" s="492">
        <v>22928.6</v>
      </c>
      <c r="I38" s="490">
        <v>22950</v>
      </c>
      <c r="J38" s="492">
        <v>26864.6</v>
      </c>
      <c r="K38" s="490">
        <v>26890.3</v>
      </c>
      <c r="L38" s="492">
        <v>28187.200000000001</v>
      </c>
      <c r="M38" s="494">
        <v>28214.1</v>
      </c>
      <c r="N38" s="419"/>
      <c r="O38" s="13"/>
      <c r="P38" s="13"/>
      <c r="Q38" s="13"/>
      <c r="R38" s="13"/>
      <c r="S38" s="13"/>
      <c r="T38" s="13"/>
      <c r="U38" s="13"/>
      <c r="V38" s="13"/>
      <c r="W38" s="13"/>
      <c r="X38" s="13"/>
      <c r="Y38" s="13"/>
      <c r="Z38" s="13"/>
      <c r="AA38" s="13"/>
      <c r="AB38" s="13"/>
      <c r="AC38" s="13"/>
    </row>
    <row r="39" spans="1:29" s="14" customFormat="1" ht="15.75" customHeight="1">
      <c r="A39" s="274" t="s">
        <v>698</v>
      </c>
      <c r="B39" s="1009"/>
      <c r="C39" s="178" t="s">
        <v>452</v>
      </c>
      <c r="D39" s="211" t="s">
        <v>686</v>
      </c>
      <c r="E39" s="488">
        <v>13419.1181640625</v>
      </c>
      <c r="F39" s="489">
        <v>13645.712890625</v>
      </c>
      <c r="G39" s="490">
        <v>12797</v>
      </c>
      <c r="H39" s="492">
        <v>11319</v>
      </c>
      <c r="I39" s="490">
        <v>11330</v>
      </c>
      <c r="J39" s="492">
        <v>12162.3</v>
      </c>
      <c r="K39" s="490">
        <v>12174.8</v>
      </c>
      <c r="L39" s="492">
        <v>12726.4</v>
      </c>
      <c r="M39" s="494">
        <v>12739.5</v>
      </c>
      <c r="N39" s="419"/>
      <c r="O39" s="13"/>
      <c r="P39" s="13"/>
      <c r="Q39" s="13"/>
      <c r="R39" s="13"/>
      <c r="S39" s="13"/>
      <c r="T39" s="13"/>
      <c r="U39" s="13"/>
      <c r="V39" s="13"/>
      <c r="W39" s="13"/>
      <c r="X39" s="13"/>
      <c r="Y39" s="13"/>
      <c r="Z39" s="13"/>
      <c r="AA39" s="13"/>
      <c r="AB39" s="13"/>
      <c r="AC39" s="13"/>
    </row>
    <row r="40" spans="1:29" s="14" customFormat="1" ht="17.25" customHeight="1">
      <c r="A40" s="274" t="s">
        <v>698</v>
      </c>
      <c r="B40" s="1009"/>
      <c r="C40" s="361" t="s">
        <v>453</v>
      </c>
      <c r="D40" s="211" t="s">
        <v>686</v>
      </c>
      <c r="E40" s="488">
        <v>120919.7890625</v>
      </c>
      <c r="F40" s="489">
        <v>120133.90625</v>
      </c>
      <c r="G40" s="490">
        <v>116424.5</v>
      </c>
      <c r="H40" s="492">
        <v>92479</v>
      </c>
      <c r="I40" s="490">
        <v>92570</v>
      </c>
      <c r="J40" s="492">
        <v>95486</v>
      </c>
      <c r="K40" s="490">
        <v>95580</v>
      </c>
      <c r="L40" s="492">
        <v>95486</v>
      </c>
      <c r="M40" s="494">
        <v>95580</v>
      </c>
      <c r="N40" s="419"/>
      <c r="O40" s="13"/>
      <c r="P40" s="13"/>
      <c r="Q40" s="13"/>
      <c r="R40" s="13"/>
      <c r="S40" s="13"/>
      <c r="T40" s="13"/>
      <c r="U40" s="13"/>
      <c r="V40" s="13"/>
      <c r="W40" s="13"/>
      <c r="X40" s="13"/>
      <c r="Y40" s="13"/>
      <c r="Z40" s="13"/>
      <c r="AA40" s="13"/>
      <c r="AB40" s="13"/>
      <c r="AC40" s="13"/>
    </row>
    <row r="41" spans="1:29" s="14" customFormat="1" ht="21" customHeight="1">
      <c r="A41" s="274"/>
      <c r="B41" s="392"/>
      <c r="C41" s="273" t="s">
        <v>294</v>
      </c>
      <c r="D41" s="211" t="s">
        <v>686</v>
      </c>
      <c r="E41" s="491">
        <v>161981.421875</v>
      </c>
      <c r="F41" s="495">
        <v>155052.796875</v>
      </c>
      <c r="G41" s="496">
        <v>155077.79999999999</v>
      </c>
      <c r="H41" s="497">
        <v>127147.5</v>
      </c>
      <c r="I41" s="496">
        <v>127175</v>
      </c>
      <c r="J41" s="497">
        <v>134929.70000000001</v>
      </c>
      <c r="K41" s="496">
        <v>134967</v>
      </c>
      <c r="L41" s="497">
        <v>136802.70000000001</v>
      </c>
      <c r="M41" s="496">
        <v>136850</v>
      </c>
      <c r="N41" s="419"/>
      <c r="O41" s="13"/>
      <c r="P41" s="13"/>
      <c r="Q41" s="13"/>
      <c r="R41" s="13"/>
      <c r="S41" s="13"/>
      <c r="T41" s="13"/>
      <c r="U41" s="13"/>
      <c r="V41" s="13"/>
      <c r="W41" s="13"/>
      <c r="X41" s="13"/>
      <c r="Y41" s="13"/>
      <c r="Z41" s="13"/>
      <c r="AA41" s="13"/>
      <c r="AB41" s="13"/>
      <c r="AC41" s="13"/>
    </row>
    <row r="42" spans="1:29" s="14" customFormat="1" ht="19.5" customHeight="1">
      <c r="A42" s="274" t="s">
        <v>698</v>
      </c>
      <c r="B42" s="392"/>
      <c r="C42" s="428" t="s">
        <v>454</v>
      </c>
      <c r="D42" s="393" t="s">
        <v>293</v>
      </c>
      <c r="E42" s="429">
        <f>E37-E41</f>
        <v>-6852.7919921875</v>
      </c>
      <c r="F42" s="429">
        <f t="shared" ref="F42:M42" si="4">F37-F41</f>
        <v>1603.8125</v>
      </c>
      <c r="G42" s="429">
        <f t="shared" si="4"/>
        <v>-2932.5999999999767</v>
      </c>
      <c r="H42" s="429">
        <f t="shared" si="4"/>
        <v>-420.89999999999418</v>
      </c>
      <c r="I42" s="429">
        <f t="shared" si="4"/>
        <v>-325</v>
      </c>
      <c r="J42" s="429">
        <f t="shared" si="4"/>
        <v>-416.80000000001746</v>
      </c>
      <c r="K42" s="429">
        <f t="shared" si="4"/>
        <v>-321.89999999999418</v>
      </c>
      <c r="L42" s="429">
        <f t="shared" si="4"/>
        <v>-403.10000000000582</v>
      </c>
      <c r="M42" s="429">
        <f t="shared" si="4"/>
        <v>-316.39999999999418</v>
      </c>
      <c r="N42" s="419"/>
      <c r="O42" s="13"/>
      <c r="P42" s="13"/>
      <c r="Q42" s="13"/>
      <c r="R42" s="13"/>
      <c r="S42" s="13"/>
      <c r="T42" s="13"/>
      <c r="U42" s="13"/>
      <c r="V42" s="13"/>
      <c r="W42" s="13"/>
      <c r="X42" s="13"/>
      <c r="Y42" s="13"/>
      <c r="Z42" s="13"/>
      <c r="AA42" s="13"/>
      <c r="AB42" s="13"/>
      <c r="AC42" s="13"/>
    </row>
    <row r="43" spans="1:29" s="14" customFormat="1" ht="15" customHeight="1">
      <c r="A43" s="274" t="s">
        <v>699</v>
      </c>
      <c r="B43" s="353"/>
      <c r="C43" s="981" t="s">
        <v>517</v>
      </c>
      <c r="D43" s="981"/>
      <c r="E43" s="981"/>
      <c r="F43" s="981"/>
      <c r="G43" s="981"/>
      <c r="H43" s="981"/>
      <c r="I43" s="981"/>
      <c r="J43" s="981"/>
      <c r="K43" s="981"/>
      <c r="L43" s="981"/>
      <c r="M43" s="981"/>
      <c r="N43" s="419"/>
      <c r="O43" s="13"/>
      <c r="P43" s="13"/>
      <c r="Q43" s="13"/>
      <c r="R43" s="13"/>
      <c r="S43" s="13"/>
      <c r="T43" s="13"/>
      <c r="U43" s="13"/>
      <c r="V43" s="13"/>
      <c r="W43" s="13"/>
      <c r="X43" s="13"/>
      <c r="Y43" s="13"/>
      <c r="Z43" s="13"/>
      <c r="AA43" s="13"/>
      <c r="AB43" s="13"/>
      <c r="AC43" s="13"/>
    </row>
    <row r="44" spans="1:29" s="101" customFormat="1" ht="49.5" customHeight="1">
      <c r="A44" s="274" t="s">
        <v>699</v>
      </c>
      <c r="B44" s="1010" t="s">
        <v>517</v>
      </c>
      <c r="C44" s="396" t="s">
        <v>749</v>
      </c>
      <c r="D44" s="223" t="s">
        <v>382</v>
      </c>
      <c r="E44" s="119">
        <f>SUM(E48,E57,E105)</f>
        <v>125830.7</v>
      </c>
      <c r="F44" s="119">
        <f>SUM(F48,F57,F105)</f>
        <v>139093</v>
      </c>
      <c r="G44" s="391">
        <f>SUM(G48,G57,G105)</f>
        <v>152447</v>
      </c>
      <c r="H44" s="120">
        <f t="shared" ref="H44:M44" si="5">SUM(H48,H57,H105)</f>
        <v>161595</v>
      </c>
      <c r="I44" s="391">
        <f t="shared" si="5"/>
        <v>162195</v>
      </c>
      <c r="J44" s="120">
        <f t="shared" si="5"/>
        <v>172697</v>
      </c>
      <c r="K44" s="391">
        <f t="shared" si="5"/>
        <v>173478</v>
      </c>
      <c r="L44" s="120">
        <f t="shared" si="5"/>
        <v>185863</v>
      </c>
      <c r="M44" s="391">
        <f t="shared" si="5"/>
        <v>186388</v>
      </c>
      <c r="N44" s="420"/>
    </row>
    <row r="45" spans="1:29" s="101" customFormat="1" ht="21.75" customHeight="1">
      <c r="A45" s="274" t="s">
        <v>699</v>
      </c>
      <c r="B45" s="1008"/>
      <c r="C45" s="182" t="s">
        <v>707</v>
      </c>
      <c r="D45" s="213" t="s">
        <v>564</v>
      </c>
      <c r="E45" s="37">
        <v>106.4</v>
      </c>
      <c r="F45" s="38">
        <v>103.7</v>
      </c>
      <c r="G45" s="112">
        <v>104.3</v>
      </c>
      <c r="H45" s="162">
        <v>101.6</v>
      </c>
      <c r="I45" s="39">
        <f>IF(ISERROR((G48*I49+G57*I58+G105*I106)/G44),0,(G48*I49+G57*I58+G105*I106)/G44)</f>
        <v>101.91034289747368</v>
      </c>
      <c r="J45" s="40">
        <f>IF(ISERROR((H48*J49+H57*J58+H105*J106)/H44),0,(H48*J49+H57*J58+H105*J106)/H44)</f>
        <v>101.79808181756751</v>
      </c>
      <c r="K45" s="39">
        <f>IF(ISERROR((I48*K49+I57*K58+I105*K106)/I44),0,(I48*K49+I57*K58+I105*K106)/I44)</f>
        <v>102.06621885173071</v>
      </c>
      <c r="L45" s="102">
        <f>IF(ISERROR((J48*L49+J57*L58+J105*L106)/J44),0,(J48*L49+J57*L58+J105*L106)/J44)</f>
        <v>102.03888123971085</v>
      </c>
      <c r="M45" s="39">
        <f>IF(ISERROR((K48*M49+K57*M58+K105*M106)/K44),0,(K48*M49+K57*M58+K105*M106)/K44)</f>
        <v>102.29497438620787</v>
      </c>
      <c r="N45" s="420"/>
    </row>
    <row r="46" spans="1:29" s="101" customFormat="1" ht="21.75" customHeight="1">
      <c r="A46" s="274" t="s">
        <v>699</v>
      </c>
      <c r="B46" s="1008"/>
      <c r="C46" s="183" t="s">
        <v>667</v>
      </c>
      <c r="D46" s="255" t="s">
        <v>515</v>
      </c>
      <c r="E46" s="41">
        <v>106.1</v>
      </c>
      <c r="F46" s="42">
        <f>IF(ISERROR((E48*F50+E57*F59+E105*F107)/E44),0,(E48*F50+E57*F59+E105*F107)/E44)</f>
        <v>106.58493141975687</v>
      </c>
      <c r="G46" s="106">
        <f>IF(ISERROR((F48*G50+F57*G59+F105*G107)/F44),0,(F48*G50+F57*G59+F105*G107)/F44)</f>
        <v>105.09143810256447</v>
      </c>
      <c r="H46" s="163">
        <f>IF(ISERROR((G48*H50+G57*H59+G105*H107)/G44),0,(G48*H50+G57*H59+G105*H107)/G44)</f>
        <v>104.30047229528951</v>
      </c>
      <c r="I46" s="43">
        <f>IF(ISERROR((G48*I50+G57*I59+G105*I107)/G44),0,(G48*I50+G57*I59+G105*I107)/G44)</f>
        <v>104.41591897511923</v>
      </c>
      <c r="J46" s="44">
        <f>IF(ISERROR((H48*J50+H57*J59+H105*J107)/H44),0,(H48*J50+H57*J59+H105*J107)/H44)</f>
        <v>104.99112410656269</v>
      </c>
      <c r="K46" s="43">
        <f>IF(ISERROR((I48*K50+I57*K59+I105*K107)/I44),0,(I48*K50+I57*K59+I105*K107)/I44)</f>
        <v>104.80088165479823</v>
      </c>
      <c r="L46" s="44">
        <f>IF(ISERROR((J48*L50+J57*L59+J105*L107)/J44),0,(J48*L50+J57*L59+J105*L107)/J44)</f>
        <v>105.47900426759007</v>
      </c>
      <c r="M46" s="106">
        <f>IF(ISERROR((K48*M50+K57*M59+K105*M107)/K44),0,(K48*M50+K57*M59+K105*M107)/K44)</f>
        <v>105.03914156261888</v>
      </c>
      <c r="N46" s="420"/>
    </row>
    <row r="47" spans="1:29" s="101" customFormat="1" ht="16.5" customHeight="1">
      <c r="A47" s="274" t="s">
        <v>699</v>
      </c>
      <c r="B47" s="1008"/>
      <c r="C47" s="184" t="s">
        <v>705</v>
      </c>
      <c r="D47" s="214"/>
      <c r="E47" s="406"/>
      <c r="F47" s="407"/>
      <c r="G47" s="408"/>
      <c r="H47" s="409"/>
      <c r="I47" s="410"/>
      <c r="J47" s="411"/>
      <c r="K47" s="410"/>
      <c r="L47" s="411"/>
      <c r="M47" s="410"/>
      <c r="N47" s="420"/>
    </row>
    <row r="48" spans="1:29" s="101" customFormat="1" ht="24" customHeight="1">
      <c r="A48" s="274" t="s">
        <v>699</v>
      </c>
      <c r="B48" s="1008"/>
      <c r="C48" s="33" t="s">
        <v>338</v>
      </c>
      <c r="D48" s="211" t="s">
        <v>382</v>
      </c>
      <c r="E48" s="45">
        <f t="shared" ref="E48:J48" si="6">SUM(E51,E54)</f>
        <v>0</v>
      </c>
      <c r="F48" s="46">
        <f t="shared" si="6"/>
        <v>0</v>
      </c>
      <c r="G48" s="107">
        <f t="shared" si="6"/>
        <v>0</v>
      </c>
      <c r="H48" s="164">
        <f t="shared" si="6"/>
        <v>0</v>
      </c>
      <c r="I48" s="49">
        <f t="shared" si="6"/>
        <v>0</v>
      </c>
      <c r="J48" s="48">
        <f t="shared" si="6"/>
        <v>0</v>
      </c>
      <c r="K48" s="49">
        <f>SUM(K51,K54)</f>
        <v>0</v>
      </c>
      <c r="L48" s="48">
        <f>SUM(L51,L54)</f>
        <v>0</v>
      </c>
      <c r="M48" s="47">
        <f>SUM(M51,M54)</f>
        <v>0</v>
      </c>
      <c r="N48" s="420"/>
    </row>
    <row r="49" spans="1:14" s="101" customFormat="1" ht="24" customHeight="1">
      <c r="A49" s="274" t="s">
        <v>699</v>
      </c>
      <c r="B49" s="1008"/>
      <c r="C49" s="185" t="s">
        <v>339</v>
      </c>
      <c r="D49" s="211" t="s">
        <v>564</v>
      </c>
      <c r="E49" s="50"/>
      <c r="F49" s="51">
        <f>IF(ISERROR((E51*F52+E54*F55)/E48),0,(E51*F52+E54*F55)/E48)</f>
        <v>0</v>
      </c>
      <c r="G49" s="78">
        <f>IF(ISERROR((F51*G52+F54*G55)/F48),0,(F51*G52+F54*G55)/F48)</f>
        <v>0</v>
      </c>
      <c r="H49" s="165">
        <f>IF(ISERROR((G51*H52+G54*H55)/G48),0,(G51*H52+G54*H55)/G48)</f>
        <v>0</v>
      </c>
      <c r="I49" s="52">
        <f>IF(ISERROR((G51*I52+G54*I55)/G48),0,(G51*I52+G54*I55)/G48)</f>
        <v>0</v>
      </c>
      <c r="J49" s="53">
        <f>IF(ISERROR((H51*J52+H54*J55)/H48),0,(H51*J52+H54*J55)/H48)</f>
        <v>0</v>
      </c>
      <c r="K49" s="52">
        <f>IF(ISERROR((I51*K52+I54*K55)/I48),0,(I51*K52+I54*K55)/I48)</f>
        <v>0</v>
      </c>
      <c r="L49" s="53">
        <f>IF(ISERROR((J51*L52+J54*L55)/J48),0,(J51*L52+J54*L55)/J48)</f>
        <v>0</v>
      </c>
      <c r="M49" s="52">
        <f>IF(ISERROR((K51*M52+K54*M55)/K48),0,(K51*M52+K54*M55)/K48)</f>
        <v>0</v>
      </c>
      <c r="N49" s="420"/>
    </row>
    <row r="50" spans="1:14" s="101" customFormat="1" ht="24" customHeight="1">
      <c r="A50" s="274" t="s">
        <v>699</v>
      </c>
      <c r="B50" s="1008"/>
      <c r="C50" s="186" t="s">
        <v>340</v>
      </c>
      <c r="D50" s="212" t="s">
        <v>515</v>
      </c>
      <c r="E50" s="54"/>
      <c r="F50" s="55">
        <f>IF(ISERROR((E51*F53+E54*F56)/E48),0,(E51*F53+E54*F56)/E48)</f>
        <v>0</v>
      </c>
      <c r="G50" s="108">
        <f>IF(ISERROR((F51*G53+F54*G56)/F48),0,(F51*G53+F54*G56)/F48)</f>
        <v>0</v>
      </c>
      <c r="H50" s="166">
        <f>IF(ISERROR((G51*H53+G54*H56)/G48),0,(G51*H53+G54*H56)/G48)</f>
        <v>0</v>
      </c>
      <c r="I50" s="56">
        <f>IF(ISERROR((G51*I53+G54*I56)/G48),0,(G51*I53+G54*I56)/G48)</f>
        <v>0</v>
      </c>
      <c r="J50" s="57">
        <f>IF(ISERROR((H51*J53+H54*J56)/H48),0,(H51*J53+H54*J56)/H48)</f>
        <v>0</v>
      </c>
      <c r="K50" s="56">
        <f>IF(ISERROR((I51*K53+I54*K56)/I48),0,(I51*K53+I54*K56)/I48)</f>
        <v>0</v>
      </c>
      <c r="L50" s="57">
        <f>IF(ISERROR((J51*L53+J54*L56)/J48),0,(J51*L53+J54*L56)/J48)</f>
        <v>0</v>
      </c>
      <c r="M50" s="56">
        <f>IF(ISERROR((K51*M53+K54*M56)/K48),0,(K51*M53+K54*M56)/K48)</f>
        <v>0</v>
      </c>
      <c r="N50" s="420"/>
    </row>
    <row r="51" spans="1:14" s="101" customFormat="1" ht="24" customHeight="1">
      <c r="A51" s="274" t="s">
        <v>699</v>
      </c>
      <c r="B51" s="1008"/>
      <c r="C51" s="152" t="s">
        <v>341</v>
      </c>
      <c r="D51" s="211" t="s">
        <v>382</v>
      </c>
      <c r="E51" s="58"/>
      <c r="F51" s="59"/>
      <c r="G51" s="109"/>
      <c r="H51" s="167"/>
      <c r="I51" s="62"/>
      <c r="J51" s="61"/>
      <c r="K51" s="62"/>
      <c r="L51" s="61"/>
      <c r="M51" s="60"/>
      <c r="N51" s="420"/>
    </row>
    <row r="52" spans="1:14" s="101" customFormat="1" ht="24" customHeight="1">
      <c r="A52" s="274" t="s">
        <v>699</v>
      </c>
      <c r="B52" s="1008"/>
      <c r="C52" s="187" t="s">
        <v>342</v>
      </c>
      <c r="D52" s="211" t="s">
        <v>564</v>
      </c>
      <c r="E52" s="50"/>
      <c r="F52" s="51">
        <f>IF(ISERROR((F51/E51)/(F53/100)),0,((F51/E51)/(F53/100))*100)</f>
        <v>0</v>
      </c>
      <c r="G52" s="78">
        <f>IF(ISERROR((G51/F51)/(G53/100)),0,((G51/F51)/(G53/100))*100)</f>
        <v>0</v>
      </c>
      <c r="H52" s="165">
        <f>IF(ISERROR((H51/G51)/(H53/100)),0,((H51/G51)/(H53/100))*100)</f>
        <v>0</v>
      </c>
      <c r="I52" s="52">
        <f>IF(ISERROR((I51/G51)/(I53/100)),0,((I51/G51)/(I53/100))*100)</f>
        <v>0</v>
      </c>
      <c r="J52" s="53">
        <f>IF(ISERROR((J51/H51)/(J53/100)),0,((J51/H51)/(J53/100))*100)</f>
        <v>0</v>
      </c>
      <c r="K52" s="52">
        <f>IF(ISERROR((K51/I51)/(K53/100)),0,((K51/I51)/(K53/100))*100)</f>
        <v>0</v>
      </c>
      <c r="L52" s="53">
        <f>IF(ISERROR((L51/J51)/(L53/100)),0,((L51/J51)/(L53/100))*100)</f>
        <v>0</v>
      </c>
      <c r="M52" s="52">
        <f>IF(ISERROR((M51/K51)/(M53/100)),0,((M51/K51)/(M53/100))*100)</f>
        <v>0</v>
      </c>
      <c r="N52" s="420"/>
    </row>
    <row r="53" spans="1:14" s="101" customFormat="1" ht="24" customHeight="1">
      <c r="A53" s="274" t="s">
        <v>699</v>
      </c>
      <c r="B53" s="1008"/>
      <c r="C53" s="189" t="s">
        <v>343</v>
      </c>
      <c r="D53" s="212" t="s">
        <v>515</v>
      </c>
      <c r="E53" s="54"/>
      <c r="F53" s="63"/>
      <c r="G53" s="110"/>
      <c r="H53" s="168"/>
      <c r="I53" s="64"/>
      <c r="J53" s="65"/>
      <c r="K53" s="64"/>
      <c r="L53" s="65"/>
      <c r="M53" s="64">
        <v>5</v>
      </c>
      <c r="N53" s="420"/>
    </row>
    <row r="54" spans="1:14" s="101" customFormat="1" ht="24" customHeight="1">
      <c r="A54" s="274" t="s">
        <v>699</v>
      </c>
      <c r="B54" s="1008"/>
      <c r="C54" s="152" t="s">
        <v>344</v>
      </c>
      <c r="D54" s="211" t="s">
        <v>382</v>
      </c>
      <c r="E54" s="58"/>
      <c r="F54" s="59"/>
      <c r="G54" s="109"/>
      <c r="H54" s="167"/>
      <c r="I54" s="62"/>
      <c r="J54" s="61"/>
      <c r="K54" s="62"/>
      <c r="L54" s="61"/>
      <c r="M54" s="60"/>
      <c r="N54" s="420"/>
    </row>
    <row r="55" spans="1:14" s="101" customFormat="1" ht="24" customHeight="1">
      <c r="A55" s="274" t="s">
        <v>699</v>
      </c>
      <c r="B55" s="1008"/>
      <c r="C55" s="187" t="s">
        <v>345</v>
      </c>
      <c r="D55" s="211" t="s">
        <v>564</v>
      </c>
      <c r="E55" s="50"/>
      <c r="F55" s="51">
        <f>IF(ISERROR((F54/E54)/(F56/100)),0,((F54/E54)/(F56/100))*100)</f>
        <v>0</v>
      </c>
      <c r="G55" s="78">
        <f>IF(ISERROR((G54/F54)/(G56/100)),0,((G54/F54)/(G56/100))*100)</f>
        <v>0</v>
      </c>
      <c r="H55" s="165">
        <f>IF(ISERROR((H54/G54)/(H56/100)),0,((H54/G54)/(H56/100))*100)</f>
        <v>0</v>
      </c>
      <c r="I55" s="52">
        <f>IF(ISERROR((I54/G54)/(I56/100)),0,((I54/G54)/(I56/100))*100)</f>
        <v>0</v>
      </c>
      <c r="J55" s="53">
        <f>IF(ISERROR((J54/H54)/(J56/100)),0,((J54/H54)/(J56/100))*100)</f>
        <v>0</v>
      </c>
      <c r="K55" s="52">
        <f>IF(ISERROR((K54/I54)/(K56/100)),0,((K54/I54)/(K56/100))*100)</f>
        <v>0</v>
      </c>
      <c r="L55" s="53">
        <f>IF(ISERROR((L54/J54)/(L56/100)),0,((L54/J54)/(L56/100))*100)</f>
        <v>0</v>
      </c>
      <c r="M55" s="52">
        <f>IF(ISERROR((M54/K54)/(M56/100)),0,((M54/K54)/(M56/100))*100)</f>
        <v>0</v>
      </c>
      <c r="N55" s="420"/>
    </row>
    <row r="56" spans="1:14" s="101" customFormat="1" ht="24" customHeight="1">
      <c r="A56" s="274" t="s">
        <v>699</v>
      </c>
      <c r="B56" s="1008"/>
      <c r="C56" s="189" t="s">
        <v>346</v>
      </c>
      <c r="D56" s="212" t="s">
        <v>515</v>
      </c>
      <c r="E56" s="54"/>
      <c r="F56" s="63"/>
      <c r="G56" s="110"/>
      <c r="H56" s="168"/>
      <c r="I56" s="64"/>
      <c r="J56" s="65"/>
      <c r="K56" s="64"/>
      <c r="L56" s="65"/>
      <c r="M56" s="64"/>
      <c r="N56" s="420"/>
    </row>
    <row r="57" spans="1:14" s="101" customFormat="1" ht="24" customHeight="1">
      <c r="A57" s="274" t="s">
        <v>699</v>
      </c>
      <c r="B57" s="1008"/>
      <c r="C57" s="190" t="s">
        <v>347</v>
      </c>
      <c r="D57" s="211" t="s">
        <v>382</v>
      </c>
      <c r="E57" s="45">
        <f>SUM(E60,E63,E66,E69,E72,E75,E78,E81,E84,E87,E90,E93,E96,E99,E102)</f>
        <v>113853.7</v>
      </c>
      <c r="F57" s="46">
        <f>SUM(F60,F63,F66,F69,F72,F75,F78,F81,F84,F87,F90,F93,F96,F99,F102)</f>
        <v>124967</v>
      </c>
      <c r="G57" s="402">
        <f t="shared" ref="G57:M57" si="7">SUM(G60,G63,G66,G69,G72,G75,G78,G81,G84,G87,G90,G93,G96,G99,G102)</f>
        <v>137666</v>
      </c>
      <c r="H57" s="164">
        <f t="shared" si="7"/>
        <v>145293</v>
      </c>
      <c r="I57" s="402">
        <f>SUM(I60,I63,I66,I69,I72,I75,I78,I81,I84,I87,I90,I93,I96,I99,I102)</f>
        <v>145875</v>
      </c>
      <c r="J57" s="164">
        <f t="shared" si="7"/>
        <v>155042</v>
      </c>
      <c r="K57" s="412">
        <f t="shared" si="7"/>
        <v>155771</v>
      </c>
      <c r="L57" s="164">
        <f t="shared" si="7"/>
        <v>166833</v>
      </c>
      <c r="M57" s="402">
        <f t="shared" si="7"/>
        <v>167298</v>
      </c>
      <c r="N57" s="420"/>
    </row>
    <row r="58" spans="1:14" s="101" customFormat="1" ht="24" customHeight="1">
      <c r="A58" s="274" t="s">
        <v>699</v>
      </c>
      <c r="B58" s="1008"/>
      <c r="C58" s="185" t="s">
        <v>348</v>
      </c>
      <c r="D58" s="211" t="s">
        <v>564</v>
      </c>
      <c r="E58" s="50">
        <v>108</v>
      </c>
      <c r="F58" s="51">
        <v>103.6</v>
      </c>
      <c r="G58" s="78">
        <v>104.8</v>
      </c>
      <c r="H58" s="165">
        <v>101.8</v>
      </c>
      <c r="I58" s="78">
        <f>IF(ISERROR((G60*I61+G63*I64+G66*I67+G69*I70+G72*I73+G75*I76+G78*I79+G81*I82+G84*I85+G87*I88+G90*I91+G93*I94+G96*I97+G99*I100+G102*I103)/G57),0,(G60*I61+G63*I64+G66*I67+G69*I70+G72*I73+G75*I76+G78*I79+G81*I82+G84*I85+G87*I88+G90*I91+G93*I94+G96*I97+G99*I100+G102*I103)/G57)</f>
        <v>102.11428511125445</v>
      </c>
      <c r="J58" s="52">
        <f>IF(ISERROR((H60*J61+H63*J64+H66*J67+H69*J70+H72*J73+H75*J76+H78*J79+H81*J82+H84*J85+H87*J88+H90*J91+H93*J94+H96*J97+H99*J100+H102*J103)/H57),0,(H60*J61+H63*J64+H66*J67+H69*J70+H72*J73+H75*J76+H78*J79+H81*J82+H84*J85+H87*J88+H90*J91+H93*J94+H96*J97+H99*J100+H102*J103)/H57)</f>
        <v>102.0102206879165</v>
      </c>
      <c r="K58" s="78">
        <f>IF(ISERROR((I60*K61+I63*K64+I66*K67+I69*K70+I72*K73+I75*K76+I78*K79+I81*K82+I84*K85+I87*K88+I90*K91+I93*K94+I96*K97+I99*K100+I102*K103)/I57),0,(I60*K61+I63*K64+I66*K67+I69*K70+I72*K73+I75*K76+I78*K79+I81*K82+I84*K85+I87*K88+I90*K91+I93*K94+I96*K97+I99*K100+I102*K103)/I57)</f>
        <v>102.29750676837146</v>
      </c>
      <c r="L58" s="413">
        <f>IF(ISERROR((J60*L61+J63*L64+J66*L67+J69*L70+J72*L73+J75*L76+J78*L79+J81*L82+J84*L85+J87*L88+J90*L91+J93*L94+J96*L97+J99*L100+J102*L103)/J57),0,(J60*L61+J63*L64+J66*L67+J69*L70+J72*L73+J75*L76+J78*L79+J81*L82+J84*L85+J87*L88+J90*L91+J93*L94+J96*L97+J99*L100+J102*L103)/J57)</f>
        <v>102.28285631364055</v>
      </c>
      <c r="M58" s="78">
        <f>IF(ISERROR((K60*M61+K63*M64+K66*M67+K69*M70+K72*M73+K75*M76+K78*M79+K81*M82+K84*M85+K87*M88+K90*M91+K93*M94+K96*M97+K99*M100+K102*M103)/K57),0,(K60*M61+K63*M64+K66*M67+K69*M70+K72*M73+K75*M76+K78*M79+K81*M82+K84*M85+K87*M88+K90*M91+K93*M94+K96*M97+K99*M100+K102*M103)/K57)</f>
        <v>102.56528363649075</v>
      </c>
      <c r="N58" s="420"/>
    </row>
    <row r="59" spans="1:14" s="101" customFormat="1" ht="24" customHeight="1">
      <c r="A59" s="274" t="s">
        <v>699</v>
      </c>
      <c r="B59" s="1008"/>
      <c r="C59" s="186" t="s">
        <v>349</v>
      </c>
      <c r="D59" s="212" t="s">
        <v>515</v>
      </c>
      <c r="E59" s="54">
        <v>106.1</v>
      </c>
      <c r="F59" s="55">
        <f>IF(ISERROR((E60*F62+E63*F65+E66*F68+E69*F71+E72*F74+E75*F77+E78*F80+E81*F83+E84*F86+E87*F89+E90*F92+E93*F95+E96*F98+E99*F101+E102*F104)/E57),0,(E60*F62+E63*F65+E66*F68+E69*F71+E72*F74+E75*F77+E78*F80+E81*F83+E84*F86+E87*F89+E90*F92+E93*F95+E96*F98+E99*F101+E102*F104)/E57)</f>
        <v>105.92060890423413</v>
      </c>
      <c r="G59" s="56">
        <f>IF(ISERROR((F60*G62+F63*G65+F66*G68+F69*G71+F72*G74+F75*G77+F78*G80+F81*G83+F84*G86+F87*G89+F90*G92+F93*G95+F96*G98+F99*G101+F102*G104)/F57),0,(F60*G62+F63*G65+F66*G68+F69*G71+F72*G74+F75*G77+F78*G80+F81*G83+F84*G86+F87*G89+F90*G92+F93*G95+F96*G98+F99*G101+F102*G104)/F57)</f>
        <v>105.13568542095112</v>
      </c>
      <c r="H59" s="57">
        <f>IF(ISERROR((G60*H62+G63*H65+G66*H68+G69*H71+G72*H74+G75*H77+G78*H80+G81*H83+G84*H86+G87*H89+G90*H92+G93*H95+G96*H98+G99*H101+G102*H104)/G57),0,(G60*H62+G63*H65+G66*H68+G69*H71+G72*H74+G75*H77+G78*H80+G81*H83+G84*H86+G87*H89+G90*H92+G93*H95+G96*H98+G99*H101+G102*H104)/G57)</f>
        <v>103.64557479697238</v>
      </c>
      <c r="I59" s="56">
        <f>IF(ISERROR((G60*I62+G63*I65+G66*I68+G69*I71+G72*I74+G75*I77+G78*I80+G81*I83+G84*I86+G87*I89+G90*I92+G93*I95+G96*I98+G99*I101+G102*I104)/G57),0,(G60*I62+G63*I65+G66*I68+G69*I71+G72*I74+G75*I77+G78*I80+G81*I83+G84*I86+G87*I89+G90*I92+G93*I95+G96*I98+G99*I101+G102*I104)/G57)</f>
        <v>103.77341682042044</v>
      </c>
      <c r="J59" s="57">
        <f>IF(ISERROR((H60*J62+H63*J65+H66*J68+H69*J71+H72*J74+H75*J77+H78*J80+H81*J83+H84*J86+H87*J89+H90*J92+H93*J95+H96*J98+H99*J101+H102*J104)/H57),0,(H60*J62+H63*J65+H66*J68+H69*J71+H72*J74+H75*J77+H78*J80+H81*J83+H84*J86+H87*J89+H90*J92+H93*J95+H96*J98+H99*J101+H102*J104)/H57)</f>
        <v>104.60864528917429</v>
      </c>
      <c r="K59" s="415">
        <f>IF(ISERROR((I60*K62+I63*K65+I66*K68+I69*K71+I72*K74+I75*K77+I78*K80+I81*K83+I84*K86+I87*K89+I90*K92+I93*K95+I96*K98+I99*K101+I102*K104)/I57),0,(I60*K62+I63*K65+I66*K68+I69*K71+I72*K74+I75*K77+I78*K80+I81*K83+I84*K86+I87*K89+I90*K92+I93*K95+I96*K98+I99*K101+I102*K104)/I57)</f>
        <v>104.38703684661526</v>
      </c>
      <c r="L59" s="57">
        <f>IF(ISERROR((J60*L62+J63*L65+J66*L68+J69*L71+J72*L74+J75*L77+J78*L80+J81*L83+J84*L86+J87*L89+J90*L92+J93*L95+J96*L98+J99*L101+J102*L104)/J57),0,(J60*L62+J63*L65+J66*L68+J69*L71+J72*L74+J75*L77+J78*L80+J81*L83+J84*L86+J87*L89+J90*L92+J93*L95+J96*L98+J99*L101+J102*L104)/J57)</f>
        <v>105.20331974561732</v>
      </c>
      <c r="M59" s="414">
        <f>IF(ISERROR((K60*M62+K63*M65+K66*M68+K69*M71+K72*M74+K75*M77+K78*M80+K81*M83+K84*M86+K87*M89+K90*M92+K93*M95+K96*M98+K99*M101+K102*M104)/K57),0,(K60*M62+K63*M65+K66*M68+K69*M71+K72*M74+K75*M77+K78*M80+K81*M83+K84*M86+K87*M89+K90*M92+K93*M95+K96*M98+K99*M101+K102*M104)/K57)</f>
        <v>104.71393840958844</v>
      </c>
      <c r="N59" s="420"/>
    </row>
    <row r="60" spans="1:14" s="101" customFormat="1" ht="24" customHeight="1">
      <c r="A60" s="274" t="s">
        <v>699</v>
      </c>
      <c r="B60" s="1008"/>
      <c r="C60" s="152" t="s">
        <v>350</v>
      </c>
      <c r="D60" s="211" t="s">
        <v>382</v>
      </c>
      <c r="E60" s="498">
        <v>12366</v>
      </c>
      <c r="F60" s="499">
        <v>12602</v>
      </c>
      <c r="G60" s="500">
        <v>13515</v>
      </c>
      <c r="H60" s="500">
        <v>14480</v>
      </c>
      <c r="I60" s="501">
        <v>14425</v>
      </c>
      <c r="J60" s="500">
        <v>15367</v>
      </c>
      <c r="K60" s="501">
        <v>15266</v>
      </c>
      <c r="L60" s="500">
        <v>16262</v>
      </c>
      <c r="M60" s="502">
        <v>16110</v>
      </c>
      <c r="N60" s="420"/>
    </row>
    <row r="61" spans="1:14" s="101" customFormat="1" ht="24" customHeight="1">
      <c r="A61" s="274" t="s">
        <v>699</v>
      </c>
      <c r="B61" s="1008"/>
      <c r="C61" s="187" t="s">
        <v>351</v>
      </c>
      <c r="D61" s="211" t="s">
        <v>564</v>
      </c>
      <c r="E61" s="503">
        <v>90.4</v>
      </c>
      <c r="F61" s="504">
        <f>IF(ISERROR((F60/E60)/(F62/100)),0,((F60/E60)/(F62/100))*100)</f>
        <v>96.595695428452728</v>
      </c>
      <c r="G61" s="504">
        <f>IF(ISERROR((G60/F60)/(G62/100)),0,((G60/F60)/(G62/100))*100)</f>
        <v>100.60495475121883</v>
      </c>
      <c r="H61" s="505">
        <f>IF(ISERROR((H60/G60)/(H62/100)),0,((H60/G60)/(H62/100))*100)</f>
        <v>100.5067678953064</v>
      </c>
      <c r="I61" s="506">
        <f>IF(ISERROR((I60/G60)/(I62/100)),0,((I60/G60)/(I62/100))*100)</f>
        <v>100.59685140572331</v>
      </c>
      <c r="J61" s="505">
        <f>IF(ISERROR((J60/H60)/(J62/100)),0,((J60/H60)/(J62/100))*100)</f>
        <v>100.49781307550643</v>
      </c>
      <c r="K61" s="506">
        <f>IF(ISERROR((K60/I60)/(K62/100)),0,((K60/I60)/(K62/100))*100)</f>
        <v>100.59900758479353</v>
      </c>
      <c r="L61" s="505">
        <f>IF(ISERROR((L60/J60)/(L62/100)),0,((L60/J60)/(L62/100))*100)</f>
        <v>100.49778601436918</v>
      </c>
      <c r="M61" s="507">
        <f>IF(ISERROR((M60/K60)/(M62/100)),0,((M60/K60)/(M62/100))*100)</f>
        <v>100.59926187243013</v>
      </c>
      <c r="N61" s="420"/>
    </row>
    <row r="62" spans="1:14" s="101" customFormat="1" ht="24" customHeight="1">
      <c r="A62" s="274" t="s">
        <v>699</v>
      </c>
      <c r="B62" s="1008"/>
      <c r="C62" s="189" t="s">
        <v>352</v>
      </c>
      <c r="D62" s="212" t="s">
        <v>515</v>
      </c>
      <c r="E62" s="508">
        <v>120.3</v>
      </c>
      <c r="F62" s="509">
        <v>105.5</v>
      </c>
      <c r="G62" s="509">
        <v>106.6</v>
      </c>
      <c r="H62" s="510">
        <v>106.6</v>
      </c>
      <c r="I62" s="511">
        <v>106.1</v>
      </c>
      <c r="J62" s="510">
        <v>105.6</v>
      </c>
      <c r="K62" s="511">
        <v>105.2</v>
      </c>
      <c r="L62" s="510">
        <v>105.3</v>
      </c>
      <c r="M62" s="512">
        <v>104.9</v>
      </c>
      <c r="N62" s="420"/>
    </row>
    <row r="63" spans="1:14" s="101" customFormat="1" ht="24" customHeight="1">
      <c r="A63" s="274" t="s">
        <v>699</v>
      </c>
      <c r="B63" s="1008"/>
      <c r="C63" s="152" t="s">
        <v>353</v>
      </c>
      <c r="D63" s="211" t="s">
        <v>382</v>
      </c>
      <c r="E63" s="498"/>
      <c r="F63" s="499"/>
      <c r="G63" s="500"/>
      <c r="H63" s="500"/>
      <c r="I63" s="501"/>
      <c r="J63" s="500"/>
      <c r="K63" s="501"/>
      <c r="L63" s="500"/>
      <c r="M63" s="502"/>
      <c r="N63" s="420"/>
    </row>
    <row r="64" spans="1:14" s="101" customFormat="1" ht="24" customHeight="1">
      <c r="A64" s="274" t="s">
        <v>699</v>
      </c>
      <c r="B64" s="1008"/>
      <c r="C64" s="187" t="s">
        <v>354</v>
      </c>
      <c r="D64" s="211" t="s">
        <v>564</v>
      </c>
      <c r="E64" s="503"/>
      <c r="F64" s="504">
        <f>IF(ISERROR((F63/E63)/(F65/100)),0,((F63/E63)/(F65/100))*100)</f>
        <v>0</v>
      </c>
      <c r="G64" s="504">
        <f>IF(ISERROR((G63/F63)/(G65/100)),0,((G63/F63)/(G65/100))*100)</f>
        <v>0</v>
      </c>
      <c r="H64" s="505">
        <f>IF(ISERROR((H63/G63)/(H65/100)),0,((H63/G63)/(H65/100))*100)</f>
        <v>0</v>
      </c>
      <c r="I64" s="506">
        <f>IF(ISERROR((I63/G63)/(I65/100)),0,((I63/G63)/(I65/100))*100)</f>
        <v>0</v>
      </c>
      <c r="J64" s="505">
        <f>IF(ISERROR((J63/H63)/(J65/100)),0,((J63/H63)/(J65/100))*100)</f>
        <v>0</v>
      </c>
      <c r="K64" s="506">
        <f>IF(ISERROR((K63/I63)/(K65/100)),0,((K63/I63)/(K65/100))*100)</f>
        <v>0</v>
      </c>
      <c r="L64" s="505">
        <f>IF(ISERROR((L63/J63)/(L65/100)),0,((L63/J63)/(L65/100))*100)</f>
        <v>0</v>
      </c>
      <c r="M64" s="507">
        <f>IF(ISERROR((M63/K63)/(M65/100)),0,((M63/K63)/(M65/100))*100)</f>
        <v>0</v>
      </c>
      <c r="N64" s="420"/>
    </row>
    <row r="65" spans="1:14" s="101" customFormat="1" ht="24" customHeight="1">
      <c r="A65" s="274" t="s">
        <v>699</v>
      </c>
      <c r="B65" s="1008"/>
      <c r="C65" s="189" t="s">
        <v>355</v>
      </c>
      <c r="D65" s="212" t="s">
        <v>515</v>
      </c>
      <c r="E65" s="508"/>
      <c r="F65" s="509"/>
      <c r="G65" s="509"/>
      <c r="H65" s="510"/>
      <c r="I65" s="511"/>
      <c r="J65" s="510"/>
      <c r="K65" s="511"/>
      <c r="L65" s="510"/>
      <c r="M65" s="512"/>
      <c r="N65" s="420"/>
    </row>
    <row r="66" spans="1:14" s="101" customFormat="1" ht="24" customHeight="1">
      <c r="A66" s="274" t="s">
        <v>699</v>
      </c>
      <c r="B66" s="1008"/>
      <c r="C66" s="152" t="s">
        <v>356</v>
      </c>
      <c r="D66" s="211" t="s">
        <v>382</v>
      </c>
      <c r="E66" s="498"/>
      <c r="F66" s="499"/>
      <c r="G66" s="500"/>
      <c r="H66" s="500"/>
      <c r="I66" s="501"/>
      <c r="J66" s="500"/>
      <c r="K66" s="501"/>
      <c r="L66" s="500"/>
      <c r="M66" s="502"/>
      <c r="N66" s="420"/>
    </row>
    <row r="67" spans="1:14" s="101" customFormat="1" ht="24" customHeight="1">
      <c r="A67" s="274" t="s">
        <v>699</v>
      </c>
      <c r="B67" s="1008"/>
      <c r="C67" s="187" t="s">
        <v>357</v>
      </c>
      <c r="D67" s="211" t="s">
        <v>564</v>
      </c>
      <c r="E67" s="503"/>
      <c r="F67" s="504">
        <f>IF(ISERROR((F66/E66)/(F68/100)),0,((F66/E66)/(F68/100))*100)</f>
        <v>0</v>
      </c>
      <c r="G67" s="504">
        <f>IF(ISERROR((G66/F66)/(G68/100)),0,((G66/F66)/(G68/100))*100)</f>
        <v>0</v>
      </c>
      <c r="H67" s="505">
        <f>IF(ISERROR((H66/G66)/(H68/100)),0,((H66/G66)/(H68/100))*100)</f>
        <v>0</v>
      </c>
      <c r="I67" s="506">
        <f>IF(ISERROR((I66/G66)/(I68/100)),0,((I66/G66)/(I68/100))*100)</f>
        <v>0</v>
      </c>
      <c r="J67" s="505">
        <f>IF(ISERROR((J66/H66)/(J68/100)),0,((J66/H66)/(J68/100))*100)</f>
        <v>0</v>
      </c>
      <c r="K67" s="506">
        <f>IF(ISERROR((K66/I66)/(K68/100)),0,((K66/I66)/(K68/100))*100)</f>
        <v>0</v>
      </c>
      <c r="L67" s="505">
        <f>IF(ISERROR((L66/J66)/(L68/100)),0,((L66/J66)/(L68/100))*100)</f>
        <v>0</v>
      </c>
      <c r="M67" s="507">
        <f>IF(ISERROR((M66/K66)/(M68/100)),0,((M66/K66)/(M68/100))*100)</f>
        <v>0</v>
      </c>
      <c r="N67" s="420"/>
    </row>
    <row r="68" spans="1:14" s="101" customFormat="1" ht="24" customHeight="1">
      <c r="A68" s="274" t="s">
        <v>699</v>
      </c>
      <c r="B68" s="1008"/>
      <c r="C68" s="189" t="s">
        <v>358</v>
      </c>
      <c r="D68" s="212" t="s">
        <v>515</v>
      </c>
      <c r="E68" s="508"/>
      <c r="F68" s="509"/>
      <c r="G68" s="509"/>
      <c r="H68" s="510"/>
      <c r="I68" s="511"/>
      <c r="J68" s="510"/>
      <c r="K68" s="511"/>
      <c r="L68" s="510"/>
      <c r="M68" s="512"/>
      <c r="N68" s="420"/>
    </row>
    <row r="69" spans="1:14" s="101" customFormat="1" ht="24" customHeight="1">
      <c r="A69" s="274" t="s">
        <v>699</v>
      </c>
      <c r="B69" s="1008"/>
      <c r="C69" s="152" t="s">
        <v>359</v>
      </c>
      <c r="D69" s="211" t="s">
        <v>382</v>
      </c>
      <c r="E69" s="498">
        <v>100799.7</v>
      </c>
      <c r="F69" s="499">
        <v>111570</v>
      </c>
      <c r="G69" s="500">
        <v>123475</v>
      </c>
      <c r="H69" s="500">
        <v>130100</v>
      </c>
      <c r="I69" s="501">
        <v>130735</v>
      </c>
      <c r="J69" s="500">
        <v>138945</v>
      </c>
      <c r="K69" s="501">
        <v>139770</v>
      </c>
      <c r="L69" s="500">
        <v>149825</v>
      </c>
      <c r="M69" s="502">
        <v>150435</v>
      </c>
      <c r="N69" s="420"/>
    </row>
    <row r="70" spans="1:14" s="101" customFormat="1" ht="24" customHeight="1">
      <c r="A70" s="274" t="s">
        <v>699</v>
      </c>
      <c r="B70" s="1008"/>
      <c r="C70" s="187" t="s">
        <v>360</v>
      </c>
      <c r="D70" s="211" t="s">
        <v>564</v>
      </c>
      <c r="E70" s="503">
        <v>110.3</v>
      </c>
      <c r="F70" s="504">
        <f>IF(ISERROR((F69/E69)/(F71/100)),0,((F69/E69)/(F71/100))*100)</f>
        <v>104.51827500352205</v>
      </c>
      <c r="G70" s="504">
        <f>IF(ISERROR((G69/F69)/(G71/100)),0,((G69/F69)/(G71/100))*100)</f>
        <v>105.50088762581179</v>
      </c>
      <c r="H70" s="505">
        <f>IF(ISERROR((H69/G69)/(H71/100)),0,((H69/G69)/(H71/100))*100)</f>
        <v>101.99947589047171</v>
      </c>
      <c r="I70" s="506">
        <f>IF(ISERROR((I69/G69)/(I71/100)),0,((I69/G69)/(I71/100))*100)</f>
        <v>102.29925868543086</v>
      </c>
      <c r="J70" s="505">
        <f>IF(ISERROR((J69/H69)/(J71/100)),0,((J69/H69)/(J71/100))*100)</f>
        <v>102.19963296544063</v>
      </c>
      <c r="K70" s="506">
        <f>IF(ISERROR((K69/I69)/(K71/100)),0,((K69/I69)/(K71/100))*100)</f>
        <v>102.50328541107343</v>
      </c>
      <c r="L70" s="505">
        <f>IF(ISERROR((L69/J69)/(L71/100)),0,((L69/J69)/(L71/100))*100)</f>
        <v>102.50041492742635</v>
      </c>
      <c r="M70" s="507">
        <f>IF(ISERROR((M69/K69)/(M71/100)),0,((M69/K69)/(M71/100))*100)</f>
        <v>102.79884698008783</v>
      </c>
      <c r="N70" s="420"/>
    </row>
    <row r="71" spans="1:14" s="101" customFormat="1" ht="24" customHeight="1">
      <c r="A71" s="274" t="s">
        <v>699</v>
      </c>
      <c r="B71" s="1008"/>
      <c r="C71" s="189" t="s">
        <v>361</v>
      </c>
      <c r="D71" s="212" t="s">
        <v>515</v>
      </c>
      <c r="E71" s="508">
        <v>104.2</v>
      </c>
      <c r="F71" s="509">
        <v>105.9</v>
      </c>
      <c r="G71" s="509">
        <v>104.9</v>
      </c>
      <c r="H71" s="510">
        <v>103.3</v>
      </c>
      <c r="I71" s="511">
        <v>103.5</v>
      </c>
      <c r="J71" s="510">
        <v>104.5</v>
      </c>
      <c r="K71" s="511">
        <v>104.3</v>
      </c>
      <c r="L71" s="510">
        <v>105.2</v>
      </c>
      <c r="M71" s="512">
        <v>104.7</v>
      </c>
      <c r="N71" s="420"/>
    </row>
    <row r="72" spans="1:14" s="101" customFormat="1" ht="26.25" customHeight="1">
      <c r="A72" s="274" t="s">
        <v>699</v>
      </c>
      <c r="B72" s="1008"/>
      <c r="C72" s="152" t="s">
        <v>362</v>
      </c>
      <c r="D72" s="211" t="s">
        <v>382</v>
      </c>
      <c r="E72" s="498">
        <v>688</v>
      </c>
      <c r="F72" s="499">
        <v>795</v>
      </c>
      <c r="G72" s="500">
        <v>676</v>
      </c>
      <c r="H72" s="500">
        <v>713</v>
      </c>
      <c r="I72" s="501">
        <v>715</v>
      </c>
      <c r="J72" s="500">
        <v>730</v>
      </c>
      <c r="K72" s="501">
        <v>735</v>
      </c>
      <c r="L72" s="500">
        <v>746</v>
      </c>
      <c r="M72" s="502">
        <v>753</v>
      </c>
      <c r="N72" s="420"/>
    </row>
    <row r="73" spans="1:14" s="101" customFormat="1" ht="24" customHeight="1">
      <c r="A73" s="274" t="s">
        <v>699</v>
      </c>
      <c r="B73" s="1008"/>
      <c r="C73" s="187" t="s">
        <v>363</v>
      </c>
      <c r="D73" s="211" t="s">
        <v>564</v>
      </c>
      <c r="E73" s="503">
        <v>99.7</v>
      </c>
      <c r="F73" s="504">
        <f>IF(ISERROR((F72/E72)/(F74/100)),0,((F72/E72)/(F74/100))*100)</f>
        <v>99.186545563429476</v>
      </c>
      <c r="G73" s="504">
        <f>IF(ISERROR((G72/F72)/(G74/100)),0,((G72/F72)/(G74/100))*100)</f>
        <v>73.940388296417837</v>
      </c>
      <c r="H73" s="505">
        <f>IF(ISERROR((H72/G72)/(H74/100)),0,((H72/G72)/(H74/100))*100)</f>
        <v>97.932565256327848</v>
      </c>
      <c r="I73" s="506">
        <f>IF(ISERROR((I72/G72)/(I74/100)),0,((I72/G72)/(I74/100))*100)</f>
        <v>98.665327210103328</v>
      </c>
      <c r="J73" s="505">
        <f>IF(ISERROR((J72/H72)/(J74/100)),0,((J72/H72)/(J74/100))*100)</f>
        <v>98.163271069132492</v>
      </c>
      <c r="K73" s="506">
        <f>IF(ISERROR((K72/I72)/(K74/100)),0,((K72/I72)/(K74/100))*100)</f>
        <v>98.938597494901614</v>
      </c>
      <c r="L73" s="505">
        <f>IF(ISERROR((L72/J72)/(L74/100)),0,((L72/J72)/(L74/100))*100)</f>
        <v>98.45065589780134</v>
      </c>
      <c r="M73" s="507">
        <f>IF(ISERROR((M72/K72)/(M74/100)),0,((M72/K72)/(M74/100))*100)</f>
        <v>98.984521344769803</v>
      </c>
      <c r="N73" s="420"/>
    </row>
    <row r="74" spans="1:14" s="101" customFormat="1" ht="24" customHeight="1">
      <c r="A74" s="274" t="s">
        <v>699</v>
      </c>
      <c r="B74" s="1008"/>
      <c r="C74" s="189" t="s">
        <v>364</v>
      </c>
      <c r="D74" s="212" t="s">
        <v>515</v>
      </c>
      <c r="E74" s="508">
        <v>116.2</v>
      </c>
      <c r="F74" s="509">
        <v>116.5</v>
      </c>
      <c r="G74" s="509">
        <v>115</v>
      </c>
      <c r="H74" s="510">
        <v>107.7</v>
      </c>
      <c r="I74" s="511">
        <v>107.2</v>
      </c>
      <c r="J74" s="510">
        <v>104.3</v>
      </c>
      <c r="K74" s="511">
        <v>103.9</v>
      </c>
      <c r="L74" s="510">
        <v>103.8</v>
      </c>
      <c r="M74" s="512">
        <v>103.5</v>
      </c>
      <c r="N74" s="420"/>
    </row>
    <row r="75" spans="1:14" s="101" customFormat="1" ht="24" customHeight="1">
      <c r="A75" s="274" t="s">
        <v>699</v>
      </c>
      <c r="B75" s="1008"/>
      <c r="C75" s="152" t="s">
        <v>365</v>
      </c>
      <c r="D75" s="211" t="s">
        <v>382</v>
      </c>
      <c r="E75" s="498"/>
      <c r="F75" s="499"/>
      <c r="G75" s="500"/>
      <c r="H75" s="500"/>
      <c r="I75" s="501"/>
      <c r="J75" s="500"/>
      <c r="K75" s="501"/>
      <c r="L75" s="500"/>
      <c r="M75" s="502"/>
      <c r="N75" s="420"/>
    </row>
    <row r="76" spans="1:14" s="101" customFormat="1" ht="24" customHeight="1">
      <c r="A76" s="274" t="s">
        <v>699</v>
      </c>
      <c r="B76" s="1008"/>
      <c r="C76" s="187" t="s">
        <v>366</v>
      </c>
      <c r="D76" s="211" t="s">
        <v>564</v>
      </c>
      <c r="E76" s="503"/>
      <c r="F76" s="504">
        <f>IF(ISERROR((F75/E75)/(F77/100)),0,((F75/E75)/(F77/100))*100)</f>
        <v>0</v>
      </c>
      <c r="G76" s="504">
        <f>IF(ISERROR((G75/F75)/(G77/100)),0,((G75/F75)/(G77/100))*100)</f>
        <v>0</v>
      </c>
      <c r="H76" s="505">
        <f>IF(ISERROR((H75/G75)/(H77/100)),0,((H75/G75)/(H77/100))*100)</f>
        <v>0</v>
      </c>
      <c r="I76" s="506">
        <f>IF(ISERROR((I75/G75)/(I77/100)),0,((I75/G75)/(I77/100))*100)</f>
        <v>0</v>
      </c>
      <c r="J76" s="505">
        <f>IF(ISERROR((J75/H75)/(J77/100)),0,((J75/H75)/(J77/100))*100)</f>
        <v>0</v>
      </c>
      <c r="K76" s="506">
        <f>IF(ISERROR((K75/I75)/(K77/100)),0,((K75/I75)/(K77/100))*100)</f>
        <v>0</v>
      </c>
      <c r="L76" s="505">
        <f>IF(ISERROR((L75/J75)/(L77/100)),0,((L75/J75)/(L77/100))*100)</f>
        <v>0</v>
      </c>
      <c r="M76" s="507">
        <f>IF(ISERROR((M75/K75)/(M77/100)),0,((M75/K75)/(M77/100))*100)</f>
        <v>0</v>
      </c>
      <c r="N76" s="420"/>
    </row>
    <row r="77" spans="1:14" s="101" customFormat="1" ht="24" customHeight="1">
      <c r="A77" s="274" t="s">
        <v>699</v>
      </c>
      <c r="B77" s="1008"/>
      <c r="C77" s="189" t="s">
        <v>367</v>
      </c>
      <c r="D77" s="212" t="s">
        <v>515</v>
      </c>
      <c r="E77" s="508"/>
      <c r="F77" s="509"/>
      <c r="G77" s="509"/>
      <c r="H77" s="510"/>
      <c r="I77" s="511"/>
      <c r="J77" s="510"/>
      <c r="K77" s="511"/>
      <c r="L77" s="510"/>
      <c r="M77" s="512"/>
      <c r="N77" s="420"/>
    </row>
    <row r="78" spans="1:14" s="101" customFormat="1" ht="24" customHeight="1">
      <c r="A78" s="274" t="s">
        <v>699</v>
      </c>
      <c r="B78" s="1008"/>
      <c r="C78" s="152" t="s">
        <v>368</v>
      </c>
      <c r="D78" s="211" t="s">
        <v>382</v>
      </c>
      <c r="E78" s="498"/>
      <c r="F78" s="499"/>
      <c r="G78" s="500"/>
      <c r="H78" s="500"/>
      <c r="I78" s="501"/>
      <c r="J78" s="500"/>
      <c r="K78" s="501"/>
      <c r="L78" s="500"/>
      <c r="M78" s="502"/>
      <c r="N78" s="420"/>
    </row>
    <row r="79" spans="1:14" s="101" customFormat="1" ht="24" customHeight="1">
      <c r="A79" s="274" t="s">
        <v>699</v>
      </c>
      <c r="B79" s="1008"/>
      <c r="C79" s="187" t="s">
        <v>369</v>
      </c>
      <c r="D79" s="211" t="s">
        <v>564</v>
      </c>
      <c r="E79" s="503"/>
      <c r="F79" s="504">
        <f>IF(ISERROR((F78/E78)/(F80/100)),0,((F78/E78)/(F80/100))*100)</f>
        <v>0</v>
      </c>
      <c r="G79" s="504">
        <f>IF(ISERROR((G78/F78)/(G80/100)),0,((G78/F78)/(G80/100))*100)</f>
        <v>0</v>
      </c>
      <c r="H79" s="505">
        <f>IF(ISERROR((H78/G78)/(H80/100)),0,((H78/G78)/(H80/100))*100)</f>
        <v>0</v>
      </c>
      <c r="I79" s="506">
        <f>IF(ISERROR((I78/G78)/(I80/100)),0,((I78/G78)/(I80/100))*100)</f>
        <v>0</v>
      </c>
      <c r="J79" s="505">
        <f>IF(ISERROR((J78/H78)/(J80/100)),0,((J78/H78)/(J80/100))*100)</f>
        <v>0</v>
      </c>
      <c r="K79" s="506">
        <f>IF(ISERROR((K78/I78)/(K80/100)),0,((K78/I78)/(K80/100))*100)</f>
        <v>0</v>
      </c>
      <c r="L79" s="505">
        <f>IF(ISERROR((L78/J78)/(L80/100)),0,((L78/J78)/(L80/100))*100)</f>
        <v>0</v>
      </c>
      <c r="M79" s="507">
        <f>IF(ISERROR((M78/K78)/(M80/100)),0,((M78/K78)/(M80/100))*100)</f>
        <v>0</v>
      </c>
      <c r="N79" s="420"/>
    </row>
    <row r="80" spans="1:14" s="101" customFormat="1" ht="24" customHeight="1">
      <c r="A80" s="274" t="s">
        <v>699</v>
      </c>
      <c r="B80" s="1008"/>
      <c r="C80" s="189" t="s">
        <v>370</v>
      </c>
      <c r="D80" s="212" t="s">
        <v>515</v>
      </c>
      <c r="E80" s="508"/>
      <c r="F80" s="509"/>
      <c r="G80" s="509"/>
      <c r="H80" s="510"/>
      <c r="I80" s="511"/>
      <c r="J80" s="510"/>
      <c r="K80" s="511"/>
      <c r="L80" s="510"/>
      <c r="M80" s="512"/>
      <c r="N80" s="420"/>
    </row>
    <row r="81" spans="1:15" s="101" customFormat="1" ht="24" customHeight="1">
      <c r="A81" s="274" t="s">
        <v>699</v>
      </c>
      <c r="B81" s="1008"/>
      <c r="C81" s="152" t="s">
        <v>371</v>
      </c>
      <c r="D81" s="211" t="s">
        <v>382</v>
      </c>
      <c r="E81" s="498"/>
      <c r="F81" s="499"/>
      <c r="G81" s="500"/>
      <c r="H81" s="500"/>
      <c r="I81" s="501"/>
      <c r="J81" s="500"/>
      <c r="K81" s="501"/>
      <c r="L81" s="500"/>
      <c r="M81" s="502"/>
      <c r="N81" s="420"/>
    </row>
    <row r="82" spans="1:15" s="101" customFormat="1" ht="24" customHeight="1">
      <c r="A82" s="274" t="s">
        <v>699</v>
      </c>
      <c r="B82" s="1008"/>
      <c r="C82" s="187" t="s">
        <v>372</v>
      </c>
      <c r="D82" s="211" t="s">
        <v>564</v>
      </c>
      <c r="E82" s="503"/>
      <c r="F82" s="504">
        <f>IF(ISERROR((F81/E81)/(F83/100)),0,((F81/E81)/(F83/100))*100)</f>
        <v>0</v>
      </c>
      <c r="G82" s="504">
        <f>IF(ISERROR((G81/F81)/(G83/100)),0,((G81/F81)/(G83/100))*100)</f>
        <v>0</v>
      </c>
      <c r="H82" s="505">
        <f>IF(ISERROR((H81/G81)/(H83/100)),0,((H81/G81)/(H83/100))*100)</f>
        <v>0</v>
      </c>
      <c r="I82" s="506">
        <f>IF(ISERROR((I81/G81)/(I83/100)),0,((I81/G81)/(I83/100))*100)</f>
        <v>0</v>
      </c>
      <c r="J82" s="505">
        <f>IF(ISERROR((J81/H81)/(J83/100)),0,((J81/H81)/(J83/100))*100)</f>
        <v>0</v>
      </c>
      <c r="K82" s="506">
        <f>IF(ISERROR((K81/I81)/(K83/100)),0,((K81/I81)/(K83/100))*100)</f>
        <v>0</v>
      </c>
      <c r="L82" s="505">
        <f>IF(ISERROR((L81/J81)/(L83/100)),0,((L81/J81)/(L83/100))*100)</f>
        <v>0</v>
      </c>
      <c r="M82" s="507">
        <f>IF(ISERROR((M81/K81)/(M83/100)),0,((M81/K81)/(M83/100))*100)</f>
        <v>0</v>
      </c>
      <c r="N82" s="420"/>
    </row>
    <row r="83" spans="1:15" s="101" customFormat="1" ht="24" customHeight="1">
      <c r="A83" s="274" t="s">
        <v>699</v>
      </c>
      <c r="B83" s="1008"/>
      <c r="C83" s="189" t="s">
        <v>373</v>
      </c>
      <c r="D83" s="212" t="s">
        <v>515</v>
      </c>
      <c r="E83" s="508"/>
      <c r="F83" s="509"/>
      <c r="G83" s="509"/>
      <c r="H83" s="510"/>
      <c r="I83" s="511"/>
      <c r="J83" s="510"/>
      <c r="K83" s="511"/>
      <c r="L83" s="510"/>
      <c r="M83" s="512"/>
      <c r="N83" s="420"/>
    </row>
    <row r="84" spans="1:15" s="101" customFormat="1" ht="24" customHeight="1">
      <c r="A84" s="274" t="s">
        <v>699</v>
      </c>
      <c r="B84" s="1008"/>
      <c r="C84" s="152" t="s">
        <v>374</v>
      </c>
      <c r="D84" s="211" t="s">
        <v>382</v>
      </c>
      <c r="E84" s="498"/>
      <c r="F84" s="499"/>
      <c r="G84" s="500"/>
      <c r="H84" s="500"/>
      <c r="I84" s="501"/>
      <c r="J84" s="500"/>
      <c r="K84" s="501"/>
      <c r="L84" s="500"/>
      <c r="M84" s="502"/>
      <c r="N84" s="420"/>
    </row>
    <row r="85" spans="1:15" s="101" customFormat="1" ht="24" customHeight="1">
      <c r="A85" s="274" t="s">
        <v>699</v>
      </c>
      <c r="B85" s="1008"/>
      <c r="C85" s="187" t="s">
        <v>375</v>
      </c>
      <c r="D85" s="211" t="s">
        <v>564</v>
      </c>
      <c r="E85" s="503"/>
      <c r="F85" s="504">
        <f>IF(ISERROR((F84/E84)/(F86/100)),0,((F84/E84)/(F86/100))*100)</f>
        <v>0</v>
      </c>
      <c r="G85" s="504">
        <f>IF(ISERROR((G84/F84)/(G86/100)),0,((G84/F84)/(G86/100))*100)</f>
        <v>0</v>
      </c>
      <c r="H85" s="505">
        <f>IF(ISERROR((H84/G84)/(H86/100)),0,((H84/G84)/(H86/100))*100)</f>
        <v>0</v>
      </c>
      <c r="I85" s="506">
        <f>IF(ISERROR((I84/G84)/(I86/100)),0,((I84/G84)/(I86/100))*100)</f>
        <v>0</v>
      </c>
      <c r="J85" s="505">
        <f>IF(ISERROR((J84/H84)/(J86/100)),0,((J84/H84)/(J86/100))*100)</f>
        <v>0</v>
      </c>
      <c r="K85" s="506">
        <f>IF(ISERROR((K84/I84)/(K86/100)),0,((K84/I84)/(K86/100))*100)</f>
        <v>0</v>
      </c>
      <c r="L85" s="505">
        <f>IF(ISERROR((L84/J84)/(L86/100)),0,((L84/J84)/(L86/100))*100)</f>
        <v>0</v>
      </c>
      <c r="M85" s="507">
        <f>IF(ISERROR((M84/K84)/(M86/100)),0,((M84/K84)/(M86/100))*100)</f>
        <v>0</v>
      </c>
      <c r="N85" s="420"/>
      <c r="O85" s="340"/>
    </row>
    <row r="86" spans="1:15" s="101" customFormat="1" ht="24" customHeight="1">
      <c r="A86" s="274" t="s">
        <v>699</v>
      </c>
      <c r="B86" s="1008"/>
      <c r="C86" s="189" t="s">
        <v>376</v>
      </c>
      <c r="D86" s="212" t="s">
        <v>515</v>
      </c>
      <c r="E86" s="508"/>
      <c r="F86" s="509"/>
      <c r="G86" s="509"/>
      <c r="H86" s="510"/>
      <c r="I86" s="511"/>
      <c r="J86" s="510"/>
      <c r="K86" s="511"/>
      <c r="L86" s="510"/>
      <c r="M86" s="512"/>
      <c r="N86" s="420"/>
    </row>
    <row r="87" spans="1:15" s="101" customFormat="1" ht="26.25" customHeight="1">
      <c r="A87" s="274" t="s">
        <v>699</v>
      </c>
      <c r="B87" s="1008"/>
      <c r="C87" s="152" t="s">
        <v>377</v>
      </c>
      <c r="D87" s="211" t="s">
        <v>382</v>
      </c>
      <c r="E87" s="498"/>
      <c r="F87" s="499"/>
      <c r="G87" s="500"/>
      <c r="H87" s="500"/>
      <c r="I87" s="501"/>
      <c r="J87" s="500"/>
      <c r="K87" s="501"/>
      <c r="L87" s="500"/>
      <c r="M87" s="502"/>
      <c r="N87" s="420"/>
    </row>
    <row r="88" spans="1:15" s="101" customFormat="1" ht="24" customHeight="1">
      <c r="A88" s="274" t="s">
        <v>699</v>
      </c>
      <c r="B88" s="1008"/>
      <c r="C88" s="187" t="s">
        <v>378</v>
      </c>
      <c r="D88" s="211" t="s">
        <v>564</v>
      </c>
      <c r="E88" s="503"/>
      <c r="F88" s="504">
        <f>IF(ISERROR((F87/E87)/(F89/100)),0,((F87/E87)/(F89/100))*100)</f>
        <v>0</v>
      </c>
      <c r="G88" s="504">
        <f>IF(ISERROR((G87/F87)/(G89/100)),0,((G87/F87)/(G89/100))*100)</f>
        <v>0</v>
      </c>
      <c r="H88" s="505">
        <f>IF(ISERROR((H87/G87)/(H89/100)),0,((H87/G87)/(H89/100))*100)</f>
        <v>0</v>
      </c>
      <c r="I88" s="506">
        <f>IF(ISERROR((I87/G87)/(I89/100)),0,((I87/G87)/(I89/100))*100)</f>
        <v>0</v>
      </c>
      <c r="J88" s="505">
        <f>IF(ISERROR((J87/H87)/(J89/100)),0,((J87/H87)/(J89/100))*100)</f>
        <v>0</v>
      </c>
      <c r="K88" s="506">
        <f>IF(ISERROR((K87/I87)/(K89/100)),0,((K87/I87)/(K89/100))*100)</f>
        <v>0</v>
      </c>
      <c r="L88" s="505">
        <f>IF(ISERROR((L87/J87)/(L89/100)),0,((L87/J87)/(L89/100))*100)</f>
        <v>0</v>
      </c>
      <c r="M88" s="507">
        <f>IF(ISERROR((M87/K87)/(M89/100)),0,((M87/K87)/(M89/100))*100)</f>
        <v>0</v>
      </c>
      <c r="N88" s="420"/>
    </row>
    <row r="89" spans="1:15" s="101" customFormat="1" ht="24" customHeight="1">
      <c r="A89" s="274" t="s">
        <v>699</v>
      </c>
      <c r="B89" s="1008"/>
      <c r="C89" s="189" t="s">
        <v>379</v>
      </c>
      <c r="D89" s="212" t="s">
        <v>515</v>
      </c>
      <c r="E89" s="508"/>
      <c r="F89" s="509"/>
      <c r="G89" s="509"/>
      <c r="H89" s="510"/>
      <c r="I89" s="511"/>
      <c r="J89" s="510"/>
      <c r="K89" s="511"/>
      <c r="L89" s="510"/>
      <c r="M89" s="512"/>
      <c r="N89" s="420"/>
    </row>
    <row r="90" spans="1:15" s="101" customFormat="1" ht="30" customHeight="1">
      <c r="A90" s="274" t="s">
        <v>699</v>
      </c>
      <c r="B90" s="1008"/>
      <c r="C90" s="152" t="s">
        <v>750</v>
      </c>
      <c r="D90" s="397" t="s">
        <v>382</v>
      </c>
      <c r="E90" s="498"/>
      <c r="F90" s="499"/>
      <c r="G90" s="500"/>
      <c r="H90" s="500"/>
      <c r="I90" s="501"/>
      <c r="J90" s="500"/>
      <c r="K90" s="501"/>
      <c r="L90" s="500"/>
      <c r="M90" s="502"/>
      <c r="N90" s="420"/>
    </row>
    <row r="91" spans="1:15" s="101" customFormat="1" ht="24" customHeight="1">
      <c r="A91" s="274" t="s">
        <v>699</v>
      </c>
      <c r="B91" s="1008"/>
      <c r="C91" s="398" t="s">
        <v>751</v>
      </c>
      <c r="D91" s="399" t="s">
        <v>564</v>
      </c>
      <c r="E91" s="503"/>
      <c r="F91" s="504">
        <f>IF(ISERROR((F90/E90)/(F92/100)),0,((F90/E90)/(F92/100))*100)</f>
        <v>0</v>
      </c>
      <c r="G91" s="504">
        <f>IF(ISERROR((G90/F90)/(G92/100)),0,((G90/F90)/(G92/100))*100)</f>
        <v>0</v>
      </c>
      <c r="H91" s="505">
        <f>IF(ISERROR((H90/G90)/(H92/100)),0,((H90/G90)/(H92/100))*100)</f>
        <v>0</v>
      </c>
      <c r="I91" s="506">
        <f>IF(ISERROR((I90/G90)/(I92/100)),0,((I90/G90)/(I92/100))*100)</f>
        <v>0</v>
      </c>
      <c r="J91" s="505">
        <f>IF(ISERROR((J90/H90)/(J92/100)),0,((J90/H90)/(J92/100))*100)</f>
        <v>0</v>
      </c>
      <c r="K91" s="506">
        <f>IF(ISERROR((K90/I90)/(K92/100)),0,((K90/I90)/(K92/100))*100)</f>
        <v>0</v>
      </c>
      <c r="L91" s="505">
        <f>IF(ISERROR((L90/J90)/(L92/100)),0,((L90/J90)/(L92/100))*100)</f>
        <v>0</v>
      </c>
      <c r="M91" s="507">
        <f>IF(ISERROR((M90/K90)/(M92/100)),0,((M90/K90)/(M92/100))*100)</f>
        <v>0</v>
      </c>
      <c r="N91" s="420"/>
    </row>
    <row r="92" spans="1:15" s="101" customFormat="1" ht="24" customHeight="1">
      <c r="A92" s="274" t="s">
        <v>699</v>
      </c>
      <c r="B92" s="1008"/>
      <c r="C92" s="400" t="s">
        <v>752</v>
      </c>
      <c r="D92" s="401" t="s">
        <v>515</v>
      </c>
      <c r="E92" s="508"/>
      <c r="F92" s="509"/>
      <c r="G92" s="509"/>
      <c r="H92" s="510"/>
      <c r="I92" s="511"/>
      <c r="J92" s="510"/>
      <c r="K92" s="511"/>
      <c r="L92" s="510"/>
      <c r="M92" s="512"/>
      <c r="N92" s="420"/>
    </row>
    <row r="93" spans="1:15" s="101" customFormat="1" ht="30.75" customHeight="1">
      <c r="A93" s="274" t="s">
        <v>699</v>
      </c>
      <c r="B93" s="1008"/>
      <c r="C93" s="152" t="s">
        <v>397</v>
      </c>
      <c r="D93" s="211" t="s">
        <v>382</v>
      </c>
      <c r="E93" s="498"/>
      <c r="F93" s="499"/>
      <c r="G93" s="500"/>
      <c r="H93" s="500"/>
      <c r="I93" s="501"/>
      <c r="J93" s="500"/>
      <c r="K93" s="501"/>
      <c r="L93" s="500"/>
      <c r="M93" s="502"/>
      <c r="N93" s="420"/>
    </row>
    <row r="94" spans="1:15" s="101" customFormat="1" ht="24" customHeight="1">
      <c r="A94" s="274" t="s">
        <v>699</v>
      </c>
      <c r="B94" s="1008"/>
      <c r="C94" s="187" t="s">
        <v>398</v>
      </c>
      <c r="D94" s="211" t="s">
        <v>564</v>
      </c>
      <c r="E94" s="503"/>
      <c r="F94" s="504">
        <f>IF(ISERROR((F93/E93)/(F95/100)),0,((F93/E93)/(F95/100))*100)</f>
        <v>0</v>
      </c>
      <c r="G94" s="504">
        <f>IF(ISERROR((G93/F93)/(G95/100)),0,((G93/F93)/(G95/100))*100)</f>
        <v>0</v>
      </c>
      <c r="H94" s="505">
        <f>IF(ISERROR((H93/G93)/(H95/100)),0,((H93/G93)/(H95/100))*100)</f>
        <v>0</v>
      </c>
      <c r="I94" s="506">
        <f>IF(ISERROR((I93/G93)/(I95/100)),0,((I93/G93)/(I95/100))*100)</f>
        <v>0</v>
      </c>
      <c r="J94" s="505">
        <f>IF(ISERROR((J93/H93)/(J95/100)),0,((J93/H93)/(J95/100))*100)</f>
        <v>0</v>
      </c>
      <c r="K94" s="506">
        <f>IF(ISERROR((K93/I93)/(K95/100)),0,((K93/I93)/(K95/100))*100)</f>
        <v>0</v>
      </c>
      <c r="L94" s="505">
        <f>IF(ISERROR((L93/J93)/(L95/100)),0,((L93/J93)/(L95/100))*100)</f>
        <v>0</v>
      </c>
      <c r="M94" s="507">
        <f>IF(ISERROR((M93/K93)/(M95/100)),0,((M93/K93)/(M95/100))*100)</f>
        <v>0</v>
      </c>
      <c r="N94" s="420"/>
    </row>
    <row r="95" spans="1:15" s="101" customFormat="1" ht="24" customHeight="1">
      <c r="A95" s="274" t="s">
        <v>699</v>
      </c>
      <c r="B95" s="1008"/>
      <c r="C95" s="189" t="s">
        <v>399</v>
      </c>
      <c r="D95" s="212" t="s">
        <v>515</v>
      </c>
      <c r="E95" s="508"/>
      <c r="F95" s="509"/>
      <c r="G95" s="509"/>
      <c r="H95" s="510"/>
      <c r="I95" s="511"/>
      <c r="J95" s="510"/>
      <c r="K95" s="511"/>
      <c r="L95" s="510"/>
      <c r="M95" s="512"/>
      <c r="N95" s="420"/>
    </row>
    <row r="96" spans="1:15" s="101" customFormat="1" ht="24" customHeight="1">
      <c r="A96" s="274" t="s">
        <v>699</v>
      </c>
      <c r="B96" s="1008"/>
      <c r="C96" s="152" t="s">
        <v>400</v>
      </c>
      <c r="D96" s="211" t="s">
        <v>382</v>
      </c>
      <c r="E96" s="498"/>
      <c r="F96" s="499"/>
      <c r="G96" s="500"/>
      <c r="H96" s="500"/>
      <c r="I96" s="501"/>
      <c r="J96" s="500"/>
      <c r="K96" s="501"/>
      <c r="L96" s="500"/>
      <c r="M96" s="502"/>
      <c r="N96" s="420"/>
    </row>
    <row r="97" spans="1:29" s="101" customFormat="1" ht="24" customHeight="1">
      <c r="A97" s="274" t="s">
        <v>699</v>
      </c>
      <c r="B97" s="1008"/>
      <c r="C97" s="187" t="s">
        <v>401</v>
      </c>
      <c r="D97" s="211" t="s">
        <v>564</v>
      </c>
      <c r="E97" s="503"/>
      <c r="F97" s="504">
        <f>IF(ISERROR((F96/E96)/(F98/100)),0,((F96/E96)/(F98/100))*100)</f>
        <v>0</v>
      </c>
      <c r="G97" s="504">
        <f>IF(ISERROR((G96/F96)/(G98/100)),0,((G96/F96)/(G98/100))*100)</f>
        <v>0</v>
      </c>
      <c r="H97" s="505">
        <f>IF(ISERROR((H96/G96)/(H98/100)),0,((H96/G96)/(H98/100))*100)</f>
        <v>0</v>
      </c>
      <c r="I97" s="506">
        <f>IF(ISERROR((I96/G96)/(I98/100)),0,((I96/G96)/(I98/100))*100)</f>
        <v>0</v>
      </c>
      <c r="J97" s="505">
        <f>IF(ISERROR((J96/H96)/(J98/100)),0,((J96/H96)/(J98/100))*100)</f>
        <v>0</v>
      </c>
      <c r="K97" s="506">
        <f>IF(ISERROR((K96/I96)/(K98/100)),0,((K96/I96)/(K98/100))*100)</f>
        <v>0</v>
      </c>
      <c r="L97" s="505">
        <f>IF(ISERROR((L96/J96)/(L98/100)),0,((L96/J96)/(L98/100))*100)</f>
        <v>0</v>
      </c>
      <c r="M97" s="507">
        <f>IF(ISERROR((M96/K96)/(M98/100)),0,((M96/K96)/(M98/100))*100)</f>
        <v>0</v>
      </c>
      <c r="N97" s="420"/>
    </row>
    <row r="98" spans="1:29" s="101" customFormat="1" ht="24" customHeight="1">
      <c r="A98" s="274" t="s">
        <v>699</v>
      </c>
      <c r="B98" s="1008"/>
      <c r="C98" s="189" t="s">
        <v>402</v>
      </c>
      <c r="D98" s="212" t="s">
        <v>515</v>
      </c>
      <c r="E98" s="508"/>
      <c r="F98" s="509"/>
      <c r="G98" s="509"/>
      <c r="H98" s="510"/>
      <c r="I98" s="511"/>
      <c r="J98" s="510"/>
      <c r="K98" s="511"/>
      <c r="L98" s="510"/>
      <c r="M98" s="512"/>
      <c r="N98" s="420"/>
    </row>
    <row r="99" spans="1:29" s="101" customFormat="1" ht="24" customHeight="1">
      <c r="A99" s="274" t="s">
        <v>699</v>
      </c>
      <c r="B99" s="1008"/>
      <c r="C99" s="152" t="s">
        <v>403</v>
      </c>
      <c r="D99" s="211" t="s">
        <v>382</v>
      </c>
      <c r="E99" s="498"/>
      <c r="F99" s="499"/>
      <c r="G99" s="500"/>
      <c r="H99" s="500"/>
      <c r="I99" s="501"/>
      <c r="J99" s="500"/>
      <c r="K99" s="501"/>
      <c r="L99" s="500"/>
      <c r="M99" s="502"/>
      <c r="N99" s="420"/>
    </row>
    <row r="100" spans="1:29" s="101" customFormat="1" ht="24" customHeight="1">
      <c r="A100" s="274" t="s">
        <v>699</v>
      </c>
      <c r="B100" s="1008"/>
      <c r="C100" s="187" t="s">
        <v>404</v>
      </c>
      <c r="D100" s="211" t="s">
        <v>564</v>
      </c>
      <c r="E100" s="503"/>
      <c r="F100" s="504">
        <f>IF(ISERROR((F99/E99)/(F101/100)),0,((F99/E99)/(F101/100))*100)</f>
        <v>0</v>
      </c>
      <c r="G100" s="504">
        <f>IF(ISERROR((G99/F99)/(G101/100)),0,((G99/F99)/(G101/100))*100)</f>
        <v>0</v>
      </c>
      <c r="H100" s="505">
        <f>IF(ISERROR((H99/G99)/(H101/100)),0,((H99/G99)/(H101/100))*100)</f>
        <v>0</v>
      </c>
      <c r="I100" s="506">
        <f>IF(ISERROR((I99/G99)/(I101/100)),0,((I99/G99)/(I101/100))*100)</f>
        <v>0</v>
      </c>
      <c r="J100" s="505">
        <f>IF(ISERROR((J99/H99)/(J101/100)),0,((J99/H99)/(J101/100))*100)</f>
        <v>0</v>
      </c>
      <c r="K100" s="506">
        <f>IF(ISERROR((K99/I99)/(K101/100)),0,((K99/I99)/(K101/100))*100)</f>
        <v>0</v>
      </c>
      <c r="L100" s="505">
        <f>IF(ISERROR((L99/J99)/(L101/100)),0,((L99/J99)/(L101/100))*100)</f>
        <v>0</v>
      </c>
      <c r="M100" s="507">
        <f>IF(ISERROR((M99/K99)/(M101/100)),0,((M99/K99)/(M101/100))*100)</f>
        <v>0</v>
      </c>
      <c r="N100" s="420"/>
    </row>
    <row r="101" spans="1:29" s="101" customFormat="1" ht="24" customHeight="1">
      <c r="A101" s="274" t="s">
        <v>699</v>
      </c>
      <c r="B101" s="1008"/>
      <c r="C101" s="189" t="s">
        <v>405</v>
      </c>
      <c r="D101" s="212" t="s">
        <v>515</v>
      </c>
      <c r="E101" s="508"/>
      <c r="F101" s="509"/>
      <c r="G101" s="509"/>
      <c r="H101" s="510"/>
      <c r="I101" s="511"/>
      <c r="J101" s="510"/>
      <c r="K101" s="511"/>
      <c r="L101" s="510"/>
      <c r="M101" s="512"/>
      <c r="N101" s="420"/>
    </row>
    <row r="102" spans="1:29" s="403" customFormat="1" ht="27.75" customHeight="1">
      <c r="A102" s="274" t="s">
        <v>699</v>
      </c>
      <c r="B102" s="1008"/>
      <c r="C102" s="404" t="s">
        <v>753</v>
      </c>
      <c r="D102" s="397" t="s">
        <v>382</v>
      </c>
      <c r="E102" s="498"/>
      <c r="F102" s="499"/>
      <c r="G102" s="500"/>
      <c r="H102" s="500"/>
      <c r="I102" s="501"/>
      <c r="J102" s="500"/>
      <c r="K102" s="501"/>
      <c r="L102" s="500"/>
      <c r="M102" s="502"/>
      <c r="N102" s="421"/>
      <c r="O102" s="405"/>
      <c r="P102" s="405"/>
      <c r="Q102" s="405"/>
      <c r="R102" s="405"/>
      <c r="S102" s="405"/>
      <c r="T102" s="405"/>
      <c r="U102" s="405"/>
      <c r="V102" s="405"/>
      <c r="W102" s="405"/>
      <c r="X102" s="405"/>
      <c r="Y102" s="405"/>
      <c r="Z102" s="405"/>
      <c r="AA102" s="405"/>
      <c r="AB102" s="405"/>
      <c r="AC102" s="405"/>
    </row>
    <row r="103" spans="1:29" s="403" customFormat="1" ht="24" customHeight="1">
      <c r="A103" s="274" t="s">
        <v>699</v>
      </c>
      <c r="B103" s="1008"/>
      <c r="C103" s="398" t="s">
        <v>754</v>
      </c>
      <c r="D103" s="399" t="s">
        <v>564</v>
      </c>
      <c r="E103" s="503"/>
      <c r="F103" s="504">
        <f>IF(ISERROR((F102/E102)/(F104/100)),0,((F102/E102)/(F104/100))*100)</f>
        <v>0</v>
      </c>
      <c r="G103" s="504">
        <f>IF(ISERROR((G102/F102)/(G104/100)),0,((G102/F102)/(G104/100))*100)</f>
        <v>0</v>
      </c>
      <c r="H103" s="505">
        <f>IF(ISERROR((H102/G102)/(H104/100)),0,((H102/G102)/(H104/100))*100)</f>
        <v>0</v>
      </c>
      <c r="I103" s="506">
        <f>IF(ISERROR((I102/G102)/(I104/100)),0,((I102/G102)/(I104/100))*100)</f>
        <v>0</v>
      </c>
      <c r="J103" s="505">
        <f>IF(ISERROR((J102/H102)/(J104/100)),0,((J102/H102)/(J104/100))*100)</f>
        <v>0</v>
      </c>
      <c r="K103" s="506">
        <f>IF(ISERROR((K102/I102)/(K104/100)),0,((K102/I102)/(K104/100))*100)</f>
        <v>0</v>
      </c>
      <c r="L103" s="505">
        <f>IF(ISERROR((L102/J102)/(L104/100)),0,((L102/J102)/(L104/100))*100)</f>
        <v>0</v>
      </c>
      <c r="M103" s="507">
        <f>IF(ISERROR((M102/K102)/(M104/100)),0,((M102/K102)/(M104/100))*100)</f>
        <v>0</v>
      </c>
      <c r="N103" s="421"/>
      <c r="O103" s="405"/>
      <c r="P103" s="405"/>
      <c r="Q103" s="405"/>
      <c r="R103" s="405"/>
      <c r="S103" s="405"/>
      <c r="T103" s="405"/>
      <c r="U103" s="405"/>
      <c r="V103" s="405"/>
      <c r="W103" s="405"/>
      <c r="X103" s="405"/>
      <c r="Y103" s="405"/>
      <c r="Z103" s="405"/>
      <c r="AA103" s="405"/>
      <c r="AB103" s="405"/>
      <c r="AC103" s="405"/>
    </row>
    <row r="104" spans="1:29" s="403" customFormat="1" ht="24" customHeight="1" thickBot="1">
      <c r="A104" s="274" t="s">
        <v>699</v>
      </c>
      <c r="B104" s="1008"/>
      <c r="C104" s="400" t="s">
        <v>755</v>
      </c>
      <c r="D104" s="401" t="s">
        <v>515</v>
      </c>
      <c r="E104" s="513"/>
      <c r="F104" s="514"/>
      <c r="G104" s="514"/>
      <c r="H104" s="515"/>
      <c r="I104" s="516"/>
      <c r="J104" s="515"/>
      <c r="K104" s="516"/>
      <c r="L104" s="515"/>
      <c r="M104" s="517"/>
      <c r="N104" s="421"/>
      <c r="O104" s="405"/>
      <c r="P104" s="405"/>
      <c r="Q104" s="405"/>
      <c r="R104" s="405"/>
      <c r="S104" s="405"/>
      <c r="T104" s="405"/>
      <c r="U104" s="405"/>
      <c r="V104" s="405"/>
      <c r="W104" s="405"/>
      <c r="X104" s="405"/>
      <c r="Y104" s="405"/>
      <c r="Z104" s="405"/>
      <c r="AA104" s="405"/>
      <c r="AB104" s="405"/>
      <c r="AC104" s="405"/>
    </row>
    <row r="105" spans="1:29" s="101" customFormat="1" ht="24" customHeight="1">
      <c r="A105" s="274" t="s">
        <v>699</v>
      </c>
      <c r="B105" s="1008"/>
      <c r="C105" s="190" t="s">
        <v>406</v>
      </c>
      <c r="D105" s="211" t="s">
        <v>382</v>
      </c>
      <c r="E105" s="498">
        <v>11977</v>
      </c>
      <c r="F105" s="499">
        <v>14126</v>
      </c>
      <c r="G105" s="500">
        <v>14781</v>
      </c>
      <c r="H105" s="500">
        <v>16302</v>
      </c>
      <c r="I105" s="501">
        <v>16320</v>
      </c>
      <c r="J105" s="500">
        <v>17655</v>
      </c>
      <c r="K105" s="501">
        <v>17707</v>
      </c>
      <c r="L105" s="500">
        <v>19030</v>
      </c>
      <c r="M105" s="502">
        <v>19090</v>
      </c>
      <c r="N105" s="420"/>
    </row>
    <row r="106" spans="1:29" s="101" customFormat="1" ht="24" customHeight="1">
      <c r="A106" s="274" t="s">
        <v>699</v>
      </c>
      <c r="B106" s="1008"/>
      <c r="C106" s="185" t="s">
        <v>407</v>
      </c>
      <c r="D106" s="211" t="s">
        <v>564</v>
      </c>
      <c r="E106" s="518">
        <v>93.1</v>
      </c>
      <c r="F106" s="519">
        <f>IF(ISERROR((F105/E105)/(F107/100)),0,((F105/E105)/(F107/100))*100)</f>
        <v>104.4665399056488</v>
      </c>
      <c r="G106" s="519">
        <f>IF(ISERROR((G105/F105)/(G107/100)),0,((G105/F105)/(G107/100))*100)</f>
        <v>99.939675138246159</v>
      </c>
      <c r="H106" s="520">
        <f>IF(ISERROR((H105/G105)/(H107/100)),0,((H105/G105)/(H107/100))*100)</f>
        <v>99.90057741577759</v>
      </c>
      <c r="I106" s="521">
        <f>IF(ISERROR((I105/G105)/(I107/100)),0,((I105/G105)/(I107/100))*100)</f>
        <v>100.01088353732612</v>
      </c>
      <c r="J106" s="520">
        <f>IF(ISERROR((J105/H105)/(J107/100)),0,((J105/H105)/(J107/100))*100)</f>
        <v>99.907375591974528</v>
      </c>
      <c r="K106" s="521">
        <f>IF(ISERROR((K105/I105)/(K107/100)),0,((K105/I105)/(K107/100))*100)</f>
        <v>99.998870515948312</v>
      </c>
      <c r="L106" s="520">
        <f>IF(ISERROR((L105/J105)/(L107/100)),0,((L105/J105)/(L107/100))*100)</f>
        <v>99.896350318600057</v>
      </c>
      <c r="M106" s="522">
        <f>IF(ISERROR((M105/K105)/(M107/100)),0,((M105/K105)/(M107/100))*100)</f>
        <v>99.917025426710865</v>
      </c>
      <c r="N106" s="420"/>
    </row>
    <row r="107" spans="1:29" s="101" customFormat="1" ht="24" customHeight="1" thickBot="1">
      <c r="A107" s="274" t="s">
        <v>699</v>
      </c>
      <c r="B107" s="1008"/>
      <c r="C107" s="191" t="s">
        <v>408</v>
      </c>
      <c r="D107" s="215" t="s">
        <v>515</v>
      </c>
      <c r="E107" s="523">
        <v>105.7</v>
      </c>
      <c r="F107" s="524">
        <v>112.9</v>
      </c>
      <c r="G107" s="524">
        <v>104.7</v>
      </c>
      <c r="H107" s="525">
        <v>110.4</v>
      </c>
      <c r="I107" s="526">
        <v>110.4</v>
      </c>
      <c r="J107" s="525">
        <v>108.4</v>
      </c>
      <c r="K107" s="526">
        <v>108.5</v>
      </c>
      <c r="L107" s="525">
        <v>107.9</v>
      </c>
      <c r="M107" s="527">
        <v>107.9</v>
      </c>
      <c r="N107" s="420"/>
    </row>
    <row r="108" spans="1:29" s="101" customFormat="1" ht="45" customHeight="1">
      <c r="A108" s="274" t="s">
        <v>699</v>
      </c>
      <c r="B108" s="1008"/>
      <c r="C108" s="192" t="s">
        <v>757</v>
      </c>
      <c r="D108" s="256" t="s">
        <v>505</v>
      </c>
      <c r="E108" s="66">
        <f>SUM(E112,E121,E169)</f>
        <v>11977</v>
      </c>
      <c r="F108" s="67">
        <f t="shared" ref="F108:M108" si="8">SUM(F112,F121,F169)</f>
        <v>14126</v>
      </c>
      <c r="G108" s="111">
        <f t="shared" si="8"/>
        <v>14781</v>
      </c>
      <c r="H108" s="67">
        <f t="shared" si="8"/>
        <v>16302</v>
      </c>
      <c r="I108" s="68">
        <f t="shared" si="8"/>
        <v>16320</v>
      </c>
      <c r="J108" s="66">
        <f t="shared" si="8"/>
        <v>17655</v>
      </c>
      <c r="K108" s="68">
        <f t="shared" si="8"/>
        <v>17707</v>
      </c>
      <c r="L108" s="66">
        <f t="shared" si="8"/>
        <v>19030</v>
      </c>
      <c r="M108" s="68">
        <f t="shared" si="8"/>
        <v>19090</v>
      </c>
      <c r="N108" s="420"/>
    </row>
    <row r="109" spans="1:29" s="101" customFormat="1" ht="20.25" customHeight="1">
      <c r="A109" s="274" t="s">
        <v>699</v>
      </c>
      <c r="B109" s="1008"/>
      <c r="C109" s="182" t="s">
        <v>707</v>
      </c>
      <c r="D109" s="213" t="s">
        <v>564</v>
      </c>
      <c r="E109" s="69">
        <v>93.1</v>
      </c>
      <c r="F109" s="38">
        <f>IF(ISERROR((E112*F113+E121*F122+E169*F170)/E108),0,(E112*F113+E121*F122+E169*F170)/E108)</f>
        <v>104.46653990564879</v>
      </c>
      <c r="G109" s="112">
        <f>IF(ISERROR((F112*G113+F121*G122+F169*G170)/F108),0,(F112*G113+F121*G122+F169*G170)/F108)</f>
        <v>99.939675138246159</v>
      </c>
      <c r="H109" s="162">
        <f>IF(ISERROR((G112*H113+G121*H122+G169*H170)/G108),0,(G112*H113+G121*H122+G169*H170)/G108)</f>
        <v>99.90057741577759</v>
      </c>
      <c r="I109" s="39">
        <f>IF(ISERROR((G112*I113+G121*I122+G169*I170)/G108),0,(G112*I113+G121*I122+G169*I170)/G108)</f>
        <v>100.01088353732612</v>
      </c>
      <c r="J109" s="40">
        <f>IF(ISERROR((H112*J113+H121*J122+H169*J170)/H108),0,(H112*J113+H121*J122+H169*J170)/H108)</f>
        <v>99.907375591974528</v>
      </c>
      <c r="K109" s="39">
        <f>IF(ISERROR((I112*K113+I121*K122+I169*K170)/I108),0,(I112*K113+I121*K122+I169*K170)/I108)</f>
        <v>99.998870515948312</v>
      </c>
      <c r="L109" s="40">
        <f>IF(ISERROR((J112*L113+J121*L122+J169*L170)/J108),0,(J112*L113+J121*L122+J169*L170)/J108)</f>
        <v>99.896350318600057</v>
      </c>
      <c r="M109" s="39">
        <f>IF(ISERROR((K112*M113+K121*M122+K169*M170)/K108),0,(K112*M113+K121*M122+K169*M170)/K108)</f>
        <v>99.917025426710865</v>
      </c>
      <c r="N109" s="420"/>
    </row>
    <row r="110" spans="1:29" s="101" customFormat="1" ht="20.25" customHeight="1">
      <c r="A110" s="274" t="s">
        <v>699</v>
      </c>
      <c r="B110" s="1008"/>
      <c r="C110" s="183" t="s">
        <v>667</v>
      </c>
      <c r="D110" s="255" t="s">
        <v>515</v>
      </c>
      <c r="E110" s="70">
        <v>105.7</v>
      </c>
      <c r="F110" s="42">
        <f>IF(ISERROR((E112*F114+E121*F123+E169*F171)/E108),0,(E112*F114+E121*F123+E169*F171)/E108)</f>
        <v>112.9</v>
      </c>
      <c r="G110" s="106">
        <f>IF(ISERROR((F112*G114+F121*G123+F169*G171)/F108),0,(F112*G114+F121*G123+F169*G171)/F108)</f>
        <v>104.7</v>
      </c>
      <c r="H110" s="163">
        <f>IF(ISERROR((G112*H114+G121*H123+G169*H171)/G108),0,(G112*H114+G121*H123+G169*H171)/G108)</f>
        <v>110.4</v>
      </c>
      <c r="I110" s="43">
        <f>IF(ISERROR((G112*I114+G121*I123+G169*I171)/G108),0,(G112*I114+G121*I123+G169*I171)/G108)</f>
        <v>110.4</v>
      </c>
      <c r="J110" s="44">
        <f>IF(ISERROR((H112*J114+H121*J123+H169*J171)/H108),0,(H112*J114+H121*J123+H169*J171)/H108)</f>
        <v>108.4</v>
      </c>
      <c r="K110" s="43">
        <f>IF(ISERROR((I112*K114+I121*K123+I169*K171)/I108),0,(I112*K114+I121*K123+I169*K171)/I108)</f>
        <v>108.5</v>
      </c>
      <c r="L110" s="44">
        <f>IF(ISERROR((J112*L114+J121*L123+J169*L171)/J108),0,(J112*L114+J121*L123+J169*L171)/J108)</f>
        <v>107.9</v>
      </c>
      <c r="M110" s="43">
        <f>IF(ISERROR((K112*M114+K121*M123+K169*M171)/K108),0,(K112*M114+K121*M123+K169*M171)/K108)</f>
        <v>107.9</v>
      </c>
      <c r="N110" s="420"/>
    </row>
    <row r="111" spans="1:29" s="101" customFormat="1" ht="15" customHeight="1">
      <c r="A111" s="274" t="s">
        <v>699</v>
      </c>
      <c r="B111" s="1008"/>
      <c r="C111" s="184" t="s">
        <v>705</v>
      </c>
      <c r="D111" s="214"/>
      <c r="E111" s="411"/>
      <c r="F111" s="407"/>
      <c r="G111" s="408"/>
      <c r="H111" s="409"/>
      <c r="I111" s="410"/>
      <c r="J111" s="411"/>
      <c r="K111" s="410"/>
      <c r="L111" s="411"/>
      <c r="M111" s="410"/>
      <c r="N111" s="420"/>
    </row>
    <row r="112" spans="1:29" s="101" customFormat="1" ht="23.25" customHeight="1">
      <c r="A112" s="274" t="s">
        <v>699</v>
      </c>
      <c r="B112" s="1008"/>
      <c r="C112" s="33" t="s">
        <v>338</v>
      </c>
      <c r="D112" s="211" t="s">
        <v>382</v>
      </c>
      <c r="E112" s="71">
        <f t="shared" ref="E112:J112" si="9">SUM(E115,E118)</f>
        <v>0</v>
      </c>
      <c r="F112" s="72">
        <f t="shared" si="9"/>
        <v>0</v>
      </c>
      <c r="G112" s="113">
        <f t="shared" si="9"/>
        <v>0</v>
      </c>
      <c r="H112" s="169">
        <f t="shared" si="9"/>
        <v>0</v>
      </c>
      <c r="I112" s="73">
        <f t="shared" si="9"/>
        <v>0</v>
      </c>
      <c r="J112" s="71">
        <f t="shared" si="9"/>
        <v>0</v>
      </c>
      <c r="K112" s="73">
        <f>SUM(K115,K118)</f>
        <v>0</v>
      </c>
      <c r="L112" s="71">
        <f>SUM(L115,L118)</f>
        <v>0</v>
      </c>
      <c r="M112" s="73">
        <f>SUM(M115,M118)</f>
        <v>0</v>
      </c>
      <c r="N112" s="420"/>
    </row>
    <row r="113" spans="1:14" s="101" customFormat="1" ht="23.25" customHeight="1">
      <c r="A113" s="274" t="s">
        <v>699</v>
      </c>
      <c r="B113" s="1008"/>
      <c r="C113" s="185" t="s">
        <v>339</v>
      </c>
      <c r="D113" s="211" t="s">
        <v>564</v>
      </c>
      <c r="E113" s="74"/>
      <c r="F113" s="51">
        <f>IF(ISERROR((E115*F116+E118*F119)/E112),0,(E115*F116+E118*F119)/E112)</f>
        <v>0</v>
      </c>
      <c r="G113" s="78">
        <f>IF(ISERROR((F115*G116+F118*G119)/F112),0,(F115*G116+F118*G119)/F112)</f>
        <v>0</v>
      </c>
      <c r="H113" s="165">
        <f>IF(ISERROR((G115*H116+G118*H119)/G112),0,(G115*H116+G118*H119)/G112)</f>
        <v>0</v>
      </c>
      <c r="I113" s="52">
        <f>IF(ISERROR((G115*I116+G118*I119)/G112),0,(G115*I116+G118*I119)/G112)</f>
        <v>0</v>
      </c>
      <c r="J113" s="53">
        <f>IF(ISERROR((H115*J116+H118*J119)/H112),0,(H115*J116+H118*J119)/H112)</f>
        <v>0</v>
      </c>
      <c r="K113" s="52">
        <f>IF(ISERROR((I115*K116+I118*K119)/I112),0,(I115*K116+I118*K119)/I112)</f>
        <v>0</v>
      </c>
      <c r="L113" s="53">
        <f>IF(ISERROR((J115*L116+J118*L119)/J112),0,(J115*L116+J118*L119)/J112)</f>
        <v>0</v>
      </c>
      <c r="M113" s="52">
        <f>IF(ISERROR((K115*M116+K118*M119)/K112),0,(K115*M116+K118*M119)/K112)</f>
        <v>0</v>
      </c>
      <c r="N113" s="420"/>
    </row>
    <row r="114" spans="1:14" s="101" customFormat="1" ht="23.25" customHeight="1">
      <c r="A114" s="274" t="s">
        <v>699</v>
      </c>
      <c r="B114" s="1008"/>
      <c r="C114" s="186" t="s">
        <v>340</v>
      </c>
      <c r="D114" s="212" t="s">
        <v>515</v>
      </c>
      <c r="E114" s="65"/>
      <c r="F114" s="55">
        <f>IF(ISERROR((E115*F117+E118*F120)/E112),0,(E115*F117+E118*F120)/E112)</f>
        <v>0</v>
      </c>
      <c r="G114" s="108">
        <f>IF(ISERROR((F115*G117+F118*G120)/F112),0,(F115*G117+F118*G120)/F112)</f>
        <v>0</v>
      </c>
      <c r="H114" s="166">
        <f>IF(ISERROR((G115*H117+G118*H120)/G112),0,(G115*H117+G118*H120)/G112)</f>
        <v>0</v>
      </c>
      <c r="I114" s="56">
        <f>IF(ISERROR((G115*I117+G118*I120)/G112),0,(G115*I117+G118*I120)/G112)</f>
        <v>0</v>
      </c>
      <c r="J114" s="57">
        <f>IF(ISERROR((H115*J117+H118*J120)/H112),0,(H115*J117+H118*J120)/H112)</f>
        <v>0</v>
      </c>
      <c r="K114" s="56">
        <f>IF(ISERROR((I115*K117+I118*K120)/I112),0,(I115*K117+I118*K120)/I112)</f>
        <v>0</v>
      </c>
      <c r="L114" s="57">
        <f>IF(ISERROR((J115*L117+J118*L120)/J112),0,(J115*L117+J118*L120)/J112)</f>
        <v>0</v>
      </c>
      <c r="M114" s="56">
        <f>IF(ISERROR((K115*M117+K118*M120)/K112),0,(K115*M117+K118*M120)/K112)</f>
        <v>0</v>
      </c>
      <c r="N114" s="420"/>
    </row>
    <row r="115" spans="1:14" s="101" customFormat="1" ht="23.25" customHeight="1">
      <c r="A115" s="274" t="s">
        <v>699</v>
      </c>
      <c r="B115" s="1008"/>
      <c r="C115" s="152" t="s">
        <v>341</v>
      </c>
      <c r="D115" s="211" t="s">
        <v>382</v>
      </c>
      <c r="E115" s="61"/>
      <c r="F115" s="59"/>
      <c r="G115" s="109"/>
      <c r="H115" s="167"/>
      <c r="I115" s="60"/>
      <c r="J115" s="61"/>
      <c r="K115" s="60"/>
      <c r="L115" s="61"/>
      <c r="M115" s="60"/>
      <c r="N115" s="420"/>
    </row>
    <row r="116" spans="1:14" s="101" customFormat="1" ht="23.25" customHeight="1">
      <c r="A116" s="274" t="s">
        <v>699</v>
      </c>
      <c r="B116" s="1008"/>
      <c r="C116" s="187" t="s">
        <v>342</v>
      </c>
      <c r="D116" s="211" t="s">
        <v>564</v>
      </c>
      <c r="E116" s="74"/>
      <c r="F116" s="51">
        <f>IF(ISERROR((F115/E115)/(F117/100)),0,((F115/E115)/(F117/100))*100)</f>
        <v>0</v>
      </c>
      <c r="G116" s="78">
        <f>IF(ISERROR((G115/F115)/(G117/100)),0,((G115/F115)/(G117/100))*100)</f>
        <v>0</v>
      </c>
      <c r="H116" s="165">
        <f>IF(ISERROR((H115/G115)/(H117/100)),0,((H115/G115)/(H117/100))*100)</f>
        <v>0</v>
      </c>
      <c r="I116" s="52">
        <f>IF(ISERROR((I115/G115)/(I117/100)),0,((I115/G115)/(I117/100))*100)</f>
        <v>0</v>
      </c>
      <c r="J116" s="53">
        <f>IF(ISERROR((J115/H115)/(J117/100)),0,((J115/H115)/(J117/100))*100)</f>
        <v>0</v>
      </c>
      <c r="K116" s="52">
        <f>IF(ISERROR((K115/I115)/(K117/100)),0,((K115/I115)/(K117/100))*100)</f>
        <v>0</v>
      </c>
      <c r="L116" s="53">
        <f>IF(ISERROR((L115/J115)/(L117/100)),0,((L115/J115)/(L117/100))*100)</f>
        <v>0</v>
      </c>
      <c r="M116" s="52">
        <f>IF(ISERROR((M115/K115)/(M117/100)),0,((M115/K115)/(M117/100))*100)</f>
        <v>0</v>
      </c>
      <c r="N116" s="420"/>
    </row>
    <row r="117" spans="1:14" s="101" customFormat="1" ht="23.25" customHeight="1">
      <c r="A117" s="274" t="s">
        <v>699</v>
      </c>
      <c r="B117" s="1008"/>
      <c r="C117" s="189" t="s">
        <v>343</v>
      </c>
      <c r="D117" s="212" t="s">
        <v>515</v>
      </c>
      <c r="E117" s="65"/>
      <c r="F117" s="63"/>
      <c r="G117" s="110"/>
      <c r="H117" s="168"/>
      <c r="I117" s="64"/>
      <c r="J117" s="65"/>
      <c r="K117" s="64"/>
      <c r="L117" s="65"/>
      <c r="M117" s="64"/>
      <c r="N117" s="420"/>
    </row>
    <row r="118" spans="1:14" s="101" customFormat="1" ht="23.25" customHeight="1">
      <c r="A118" s="274" t="s">
        <v>699</v>
      </c>
      <c r="B118" s="1008"/>
      <c r="C118" s="152" t="s">
        <v>344</v>
      </c>
      <c r="D118" s="211" t="s">
        <v>382</v>
      </c>
      <c r="E118" s="61"/>
      <c r="F118" s="59"/>
      <c r="G118" s="109"/>
      <c r="H118" s="167"/>
      <c r="I118" s="60"/>
      <c r="J118" s="61"/>
      <c r="K118" s="60"/>
      <c r="L118" s="61"/>
      <c r="M118" s="60"/>
      <c r="N118" s="420"/>
    </row>
    <row r="119" spans="1:14" s="101" customFormat="1" ht="23.25" customHeight="1">
      <c r="A119" s="274" t="s">
        <v>699</v>
      </c>
      <c r="B119" s="1008"/>
      <c r="C119" s="187" t="s">
        <v>345</v>
      </c>
      <c r="D119" s="211" t="s">
        <v>564</v>
      </c>
      <c r="E119" s="74"/>
      <c r="F119" s="51">
        <f>IF(ISERROR((F118/E118)/(F120/100)),0,((F118/E118)/(F120/100))*100)</f>
        <v>0</v>
      </c>
      <c r="G119" s="78">
        <f>IF(ISERROR((G118/F118)/(G120/100)),0,((G118/F118)/(G120/100))*100)</f>
        <v>0</v>
      </c>
      <c r="H119" s="165">
        <f>IF(ISERROR((H118/G118)/(H120/100)),0,((H118/G118)/(H120/100))*100)</f>
        <v>0</v>
      </c>
      <c r="I119" s="52">
        <f>IF(ISERROR((I118/G118)/(I120/100)),0,((I118/G118)/(I120/100))*100)</f>
        <v>0</v>
      </c>
      <c r="J119" s="53">
        <f>IF(ISERROR((J118/H118)/(J120/100)),0,((J118/H118)/(J120/100))*100)</f>
        <v>0</v>
      </c>
      <c r="K119" s="52">
        <f>IF(ISERROR((K118/I118)/(K120/100)),0,((K118/I118)/(K120/100))*100)</f>
        <v>0</v>
      </c>
      <c r="L119" s="53">
        <f>IF(ISERROR((L118/J118)/(L120/100)),0,((L118/J118)/(L120/100))*100)</f>
        <v>0</v>
      </c>
      <c r="M119" s="52">
        <f>IF(ISERROR((M118/K118)/(M120/100)),0,((M118/K118)/(M120/100))*100)</f>
        <v>0</v>
      </c>
      <c r="N119" s="420"/>
    </row>
    <row r="120" spans="1:14" s="101" customFormat="1" ht="23.25" customHeight="1">
      <c r="A120" s="274" t="s">
        <v>699</v>
      </c>
      <c r="B120" s="1008"/>
      <c r="C120" s="189" t="s">
        <v>346</v>
      </c>
      <c r="D120" s="212" t="s">
        <v>515</v>
      </c>
      <c r="E120" s="65"/>
      <c r="F120" s="63"/>
      <c r="G120" s="110"/>
      <c r="H120" s="168"/>
      <c r="I120" s="64"/>
      <c r="J120" s="65"/>
      <c r="K120" s="64"/>
      <c r="L120" s="65"/>
      <c r="M120" s="64"/>
      <c r="N120" s="420"/>
    </row>
    <row r="121" spans="1:14" s="101" customFormat="1" ht="23.25" customHeight="1">
      <c r="A121" s="274" t="s">
        <v>699</v>
      </c>
      <c r="B121" s="1008"/>
      <c r="C121" s="190" t="s">
        <v>347</v>
      </c>
      <c r="D121" s="211" t="s">
        <v>382</v>
      </c>
      <c r="E121" s="72">
        <f t="shared" ref="E121:L121" si="10">SUM(E124,E127,E130,E133,E136,E139,E142,E145,E148,E151,E154,E157,E160,E163,E166)</f>
        <v>0</v>
      </c>
      <c r="F121" s="72">
        <f t="shared" si="10"/>
        <v>0</v>
      </c>
      <c r="G121" s="402">
        <f t="shared" si="10"/>
        <v>0</v>
      </c>
      <c r="H121" s="169">
        <f t="shared" si="10"/>
        <v>0</v>
      </c>
      <c r="I121" s="402">
        <f t="shared" si="10"/>
        <v>0</v>
      </c>
      <c r="J121" s="169">
        <f t="shared" si="10"/>
        <v>0</v>
      </c>
      <c r="K121" s="402">
        <f t="shared" si="10"/>
        <v>0</v>
      </c>
      <c r="L121" s="169">
        <f t="shared" si="10"/>
        <v>0</v>
      </c>
      <c r="M121" s="402">
        <f>SUM(M124,M127,M130,M133,M136,M139,M142,M145,M148,M151,M154,M157,M160,M163,M166)</f>
        <v>0</v>
      </c>
      <c r="N121" s="420"/>
    </row>
    <row r="122" spans="1:14" s="101" customFormat="1" ht="23.25" customHeight="1">
      <c r="A122" s="274" t="s">
        <v>699</v>
      </c>
      <c r="B122" s="1008"/>
      <c r="C122" s="185" t="s">
        <v>348</v>
      </c>
      <c r="D122" s="211" t="s">
        <v>564</v>
      </c>
      <c r="E122" s="74"/>
      <c r="F122" s="51">
        <f>IF(ISERROR((E124*F125+E127*F128+E130*F131+E133*F134+E136*F137+E139*F140+E142*F143+E145*F146+E148*F149+E151*F152+E154*F155+E157*F158+E160*F161+E163*F164+E166*F167)/E121),0,(E124*F125+E127*F128+E130*F131+E133*F134+E136*F137+E139*F140+E142*F143+E145*F146+E148*F149+E151*F152+E154*F155+E157*F158+E160*F161+E163*F164+106*107)/E121)</f>
        <v>0</v>
      </c>
      <c r="G122" s="78">
        <f>IF(ISERROR((F124*G125+F127*G128+F130*G131+F133*G134+F136*G137+F139*G140+F142*G143+F145*G146+F148*G149+F151*G152+F154*G155+F157*G158+F160*G161+F163*G164+F166*G167)/F121),0,(F124*G125+F127*G128+F130*G131+F133*G134+F136*G137+F139*G140+F142*G143+F145*G146+F148*G149+F151*G152+F154*G155+F157*G158+F160*G161+F163*G164+106*107)/F121)</f>
        <v>0</v>
      </c>
      <c r="H122" s="165">
        <f>IF(ISERROR((G124*H125+G127*H128+G130*H131+G133*H134+G136*H137+G139*H140+G142*H143+G145*H146+G148*H149+G151*H152+G154*H155+G157*H158+G160*H161+G163*H164+G166*H167)/G121),0,(G124*H125+G127*H128+G130*H131+G133*H134+G136*H137+G139*H140+G142*H143+G145*H146+G148*H149+G151*H152+G154*H155+G157*H158+G160*H161+G163*H164+106*107)/G121)</f>
        <v>0</v>
      </c>
      <c r="I122" s="78">
        <f>IF(ISERROR((G124*I125+G127*I128+G130*I131+G133*I134+G136*I137+G139*I140+G142*I143+G145*I146+G148*I149+G151*I152+G154*I155+G157*I158+G160*I161+G163*I164+G166*I167)/G121),0,(G124*I125+G127*I128+G130*I131+G133*I134+G136*I137+G139*I140+G142*I143+G145*I146+G148*I149+G151*I152+G154*I155+G157*I158+G160*I161+G163*I164+G166*I167)/G121)</f>
        <v>0</v>
      </c>
      <c r="J122" s="165">
        <f>IF(ISERROR((H124*J125+H127*J128+H130*J131+H133*J134+H136*J137+H139*J140+H142*J143+H145*J146+H148*J149+H151*J152+H154*J155+H157*J158+H160*J161+H163*J164+H166*J167)/H121),0,(H124*J125+H127*J128+H130*J131+H133*J134+H136*J137+H139*J140+H142*J143+H145*J146+H148*J149+H151*J152+H154*J155+H157*J158+H160*J161+H163*J164+H166*J167)/H121)</f>
        <v>0</v>
      </c>
      <c r="K122" s="78">
        <f>IF(ISERROR((I124*K125+I127*K128+I130*K131+I133*K134+I136*K137+I139*K140+I142*K143+I145*K146+I148*K149+I151*K152+I154*K155+I157*K158+I160*K161+I163*K164+I166*K167)/I121),0,(I124*K125+I127*K128+I130*K131+I133*K134+I136*K137+I139*K140+I142*K143+I145*K146+I148*K149+I151*K152+I154*K155+I157*K158+I160*K161+I163*K164+I166*K167)/I121)</f>
        <v>0</v>
      </c>
      <c r="L122" s="165">
        <f>IF(ISERROR((J124*L125+J127*L128+J130*L131+J133*L134+J136*L137+J139*L140+J142*L143+J145*L146+J148*L149+J151*L152+J154*L155+J157*L158+J160*L161+J163*L164+J166*L167)/J121),0,(J124*L125+J127*L128+J130*L131+J133*L134+J136*L137+J139*L140+J142*L143+J145*L146+J148*L149+J151*L152+J154*L155+J157*L158+J160*L161+J163*L164+J166*L167)/J121)</f>
        <v>0</v>
      </c>
      <c r="M122" s="51">
        <f>IF(ISERROR((K124*M125+K127*M128+K130*M131+K133*M134+K136*M137+K139*M140+K142*M143+K145*M146+K148*M149+K151*M152+K154*M155+K157*M158+K160*M161+K163*M164+K166*M167)/K121),0,(K124*M125+K127*M128+K130*M131+K133*M134+K136*M137+K139*M140+K142*M143+K145*M146+K148*M149+K151*M152+K154*M155+K157*M158+K160*M161+K163*M164+K166*M167)/K121)</f>
        <v>0</v>
      </c>
      <c r="N122" s="420"/>
    </row>
    <row r="123" spans="1:14" s="101" customFormat="1" ht="23.25" customHeight="1">
      <c r="A123" s="274" t="s">
        <v>699</v>
      </c>
      <c r="B123" s="1008"/>
      <c r="C123" s="186" t="s">
        <v>349</v>
      </c>
      <c r="D123" s="212" t="s">
        <v>515</v>
      </c>
      <c r="E123" s="65"/>
      <c r="F123" s="55">
        <f>IF(ISERROR((E124*F126+E127*F129+E130*F132+E133*F135+E136*F138+E139*F141+E142*F144+E145*F147+E148*F150+E151*F153+E154*F156+E157*F159+E160*F162+E163*F165+E166*F168)/E121),0,(E124*F126+E127*F129+E130*F132+E133*F135+E136*F138+E139*F141+E142*F144+E145*F147+E148*F150+E151*F153+E154*F156+E157*F159+E160*F162+E163*F165+E166*F168)/E121)</f>
        <v>0</v>
      </c>
      <c r="G123" s="108">
        <f>IF(ISERROR((F124*G126+F127*G129+F130*G132+F133*G135+F136*G138+F139*G141+F142*G144+F145*G147+F148*G150+F151*G153+F154*G156+F157*G159+F160*G162+F163*G165+F166*G168)/F121),0,(F124*G126+F127*G129+F130*G132+F133*G135+F136*G138+F139*G141+F142*G144+F145*G147+F148*G150+F151*G153+F154*G156+F157*G159+F160*G162+F163*G165+F166*G168)/F121)</f>
        <v>0</v>
      </c>
      <c r="H123" s="166">
        <f>IF(ISERROR((G124*H126+G127*H129+G130*H132+G133*H135+G136*H138+G139*H141+G142*H144+G145*H147+G148*H150+G151*H153+G154*H156+G157*H159+G160*H162+G163*H165+G166*H168)/G121),0,(G124*H126+G127*H129+G130*H132+G133*H135+G136*H138+G139*H141+G142*H144+G145*H147+G148*H150+G151*H153+G154*H156+G157*H159+G160*H162+G163*H165+G166*H168)/G121)</f>
        <v>0</v>
      </c>
      <c r="I123" s="108">
        <f>IF(ISERROR((G124*I126+G127*I129+G130*I132+G133*I135+G136*I138+G139*I141+G142*I144+G145*I147+G148*I150+G151*I153+G154*I156+G157*I159+G160*I162+G163*I165+G166*I168)/G121),0,(G124*I126+G127*I129+G130*I132+G133*I135+G136*I138+G139*I141+G142*I144+G145*I147+G148*I150+G151*I153+G154*I156+G157*I159+G160*I162+G163*I165+G166*I168)/G121)</f>
        <v>0</v>
      </c>
      <c r="J123" s="166">
        <f>IF(ISERROR((H124*J126+H127*J129+H130*J132+H133*J135+H136*J138+H139*J141+H142*J144+H145*J147+H148*J150+H151*J153+H154*J156+H157*J159+H160*J162+H163*J165+H166*J168)/H121),0,(H124*J126+H127*J129+H130*J132+H133*J135+H136*J138+H139*J141+H142*J144+H145*J147+H148*J150+H151*J153+H154*J156+H157*J159+H160*J162+H163*J165+H166*J168)/H121)</f>
        <v>0</v>
      </c>
      <c r="K123" s="108">
        <f>IF(ISERROR((I124*K126+I127*K129+I130*K132+I133*K135+I136*K138+I139*K141+I142*K144+I145*K147+I148*K150+I151*K153+I154*K156+I157*K159+I160*K162+I163*K165+I166*K168)/I121),0,(I124*K126+I127*K129+I130*K132+I133*K135+I136*K138+I139*K141+I142*K144+I145*K147+I148*K150+I151*K153+I154*K156+I157*K159+I160*K162+I163*K165+I166*K168)/I121)</f>
        <v>0</v>
      </c>
      <c r="L123" s="166">
        <f>IF(ISERROR((J124*L126+J127*L129+J130*L132+J133*L135+J136*L138+J139*L141+J142*L144+J145*L147+J148*L150+J151*L153+J154*L156+J157*L159+J160*L162+J163*L165+J166*L168)/J121),0,(J124*L126+J127*L129+J130*L132+J133*L135+J136*L138+J139*L141+J142*L144+J145*L147+J148*L150+J151*L153+J154*L156+J157*L159+J160*L162+J163*L165+J166*L168)/J121)</f>
        <v>0</v>
      </c>
      <c r="M123" s="108">
        <f>IF(ISERROR((K124*M126+K127*M129+K130*M132+K133*M135+K136*M138+K139*M141+K142*M144+K145*M147+K148*M150+K151*M153+K154*M156+K157*M159+K160*M162+K163*M165+K166*M168)/K121),0,(K124*M126+K127*M129+K130*M132+K133*M135+K136*M138+K139*M141+K142*M144+K145*M147+K148*M150+K151*M153+K154*M156+K157*M159+K160*M162+K163*M165+K166*M168)/K121)</f>
        <v>0</v>
      </c>
      <c r="N123" s="420"/>
    </row>
    <row r="124" spans="1:14" s="101" customFormat="1" ht="23.25" customHeight="1">
      <c r="A124" s="274" t="s">
        <v>699</v>
      </c>
      <c r="B124" s="1008"/>
      <c r="C124" s="152" t="s">
        <v>350</v>
      </c>
      <c r="D124" s="211" t="s">
        <v>382</v>
      </c>
      <c r="E124" s="61"/>
      <c r="F124" s="59"/>
      <c r="G124" s="109"/>
      <c r="H124" s="167"/>
      <c r="I124" s="60"/>
      <c r="J124" s="61"/>
      <c r="K124" s="60"/>
      <c r="L124" s="61"/>
      <c r="M124" s="60"/>
      <c r="N124" s="420"/>
    </row>
    <row r="125" spans="1:14" s="101" customFormat="1" ht="23.25" customHeight="1">
      <c r="A125" s="274" t="s">
        <v>699</v>
      </c>
      <c r="B125" s="1008"/>
      <c r="C125" s="187" t="s">
        <v>351</v>
      </c>
      <c r="D125" s="211" t="s">
        <v>564</v>
      </c>
      <c r="E125" s="74"/>
      <c r="F125" s="51">
        <f>IF(ISERROR((F124/E124)/(F126/100)),0,((F124/E124)/(F126/100))*100)</f>
        <v>0</v>
      </c>
      <c r="G125" s="78">
        <f>IF(ISERROR((G124/F124)/(G126/100)),0,((G124/F124)/(G126/100))*100)</f>
        <v>0</v>
      </c>
      <c r="H125" s="165">
        <f>IF(ISERROR((H124/G124)/(H126/100)),0,((H124/G124)/(H126/100))*100)</f>
        <v>0</v>
      </c>
      <c r="I125" s="52">
        <f>IF(ISERROR((I124/G124)/(I126/100)),0,((I124/G124)/(I126/100))*100)</f>
        <v>0</v>
      </c>
      <c r="J125" s="53">
        <f>IF(ISERROR((J124/H124)/(J126/100)),0,((J124/H124)/(J126/100))*100)</f>
        <v>0</v>
      </c>
      <c r="K125" s="52">
        <f>IF(ISERROR((K124/I124)/(K126/100)),0,((K124/I124)/(K126/100))*100)</f>
        <v>0</v>
      </c>
      <c r="L125" s="53">
        <f>IF(ISERROR((L124/J124)/(L126/100)),0,((L124/J124)/(L126/100))*100)</f>
        <v>0</v>
      </c>
      <c r="M125" s="52">
        <f>IF(ISERROR((M124/K124)/(M126/100)),0,((M124/K124)/(M126/100))*100)</f>
        <v>0</v>
      </c>
      <c r="N125" s="420"/>
    </row>
    <row r="126" spans="1:14" s="101" customFormat="1" ht="23.25" customHeight="1">
      <c r="A126" s="274" t="s">
        <v>699</v>
      </c>
      <c r="B126" s="1008"/>
      <c r="C126" s="189" t="s">
        <v>352</v>
      </c>
      <c r="D126" s="212" t="s">
        <v>515</v>
      </c>
      <c r="E126" s="65"/>
      <c r="F126" s="63"/>
      <c r="G126" s="110"/>
      <c r="H126" s="168"/>
      <c r="I126" s="64"/>
      <c r="J126" s="65"/>
      <c r="K126" s="64"/>
      <c r="L126" s="65"/>
      <c r="M126" s="64"/>
      <c r="N126" s="420"/>
    </row>
    <row r="127" spans="1:14" s="101" customFormat="1" ht="23.25" customHeight="1">
      <c r="A127" s="274" t="s">
        <v>699</v>
      </c>
      <c r="B127" s="1008"/>
      <c r="C127" s="152" t="s">
        <v>353</v>
      </c>
      <c r="D127" s="211" t="s">
        <v>382</v>
      </c>
      <c r="E127" s="61"/>
      <c r="F127" s="59"/>
      <c r="G127" s="109"/>
      <c r="H127" s="167"/>
      <c r="I127" s="60"/>
      <c r="J127" s="61"/>
      <c r="K127" s="60"/>
      <c r="L127" s="61"/>
      <c r="M127" s="60"/>
      <c r="N127" s="420"/>
    </row>
    <row r="128" spans="1:14" s="101" customFormat="1" ht="23.25" customHeight="1">
      <c r="A128" s="274" t="s">
        <v>699</v>
      </c>
      <c r="B128" s="1008"/>
      <c r="C128" s="187" t="s">
        <v>354</v>
      </c>
      <c r="D128" s="211" t="s">
        <v>564</v>
      </c>
      <c r="E128" s="74"/>
      <c r="F128" s="51">
        <f>IF(ISERROR((F127/E127)/(F129/100)),0,((F127/E127)/(F129/100))*100)</f>
        <v>0</v>
      </c>
      <c r="G128" s="78">
        <f>IF(ISERROR((G127/F127)/(G129/100)),0,((G127/F127)/(G129/100))*100)</f>
        <v>0</v>
      </c>
      <c r="H128" s="165">
        <f>IF(ISERROR((H127/G127)/(H129/100)),0,((H127/G127)/(H129/100))*100)</f>
        <v>0</v>
      </c>
      <c r="I128" s="52">
        <f>IF(ISERROR((I127/G127)/(I129/100)),0,((I127/G127)/(I129/100))*100)</f>
        <v>0</v>
      </c>
      <c r="J128" s="53">
        <f>IF(ISERROR((J127/H127)/(J129/100)),0,((J127/H127)/(J129/100))*100)</f>
        <v>0</v>
      </c>
      <c r="K128" s="52">
        <f>IF(ISERROR((K127/I127)/(K129/100)),0,((K127/I127)/(K129/100))*100)</f>
        <v>0</v>
      </c>
      <c r="L128" s="53">
        <f>IF(ISERROR((L127/J127)/(L129/100)),0,((L127/J127)/(L129/100))*100)</f>
        <v>0</v>
      </c>
      <c r="M128" s="52">
        <f>IF(ISERROR((M127/K127)/(M129/100)),0,((M127/K127)/(M129/100))*100)</f>
        <v>0</v>
      </c>
      <c r="N128" s="420"/>
    </row>
    <row r="129" spans="1:14" s="101" customFormat="1" ht="23.25" customHeight="1">
      <c r="A129" s="274" t="s">
        <v>699</v>
      </c>
      <c r="B129" s="1008"/>
      <c r="C129" s="189" t="s">
        <v>355</v>
      </c>
      <c r="D129" s="212" t="s">
        <v>515</v>
      </c>
      <c r="E129" s="65"/>
      <c r="F129" s="63"/>
      <c r="G129" s="110"/>
      <c r="H129" s="168"/>
      <c r="I129" s="64"/>
      <c r="J129" s="65"/>
      <c r="K129" s="64"/>
      <c r="L129" s="65"/>
      <c r="M129" s="64"/>
      <c r="N129" s="420"/>
    </row>
    <row r="130" spans="1:14" s="101" customFormat="1" ht="23.25" customHeight="1">
      <c r="A130" s="274" t="s">
        <v>699</v>
      </c>
      <c r="B130" s="1008"/>
      <c r="C130" s="152" t="s">
        <v>356</v>
      </c>
      <c r="D130" s="211" t="s">
        <v>382</v>
      </c>
      <c r="E130" s="61"/>
      <c r="F130" s="59"/>
      <c r="G130" s="109"/>
      <c r="H130" s="167"/>
      <c r="I130" s="60"/>
      <c r="J130" s="61"/>
      <c r="K130" s="60"/>
      <c r="L130" s="61"/>
      <c r="M130" s="60"/>
      <c r="N130" s="420"/>
    </row>
    <row r="131" spans="1:14" s="101" customFormat="1" ht="23.25" customHeight="1">
      <c r="A131" s="274" t="s">
        <v>699</v>
      </c>
      <c r="B131" s="1008"/>
      <c r="C131" s="187" t="s">
        <v>357</v>
      </c>
      <c r="D131" s="211" t="s">
        <v>564</v>
      </c>
      <c r="E131" s="74"/>
      <c r="F131" s="51">
        <f>IF(ISERROR((F130/E130)/(F132/100)),0,((F130/E130)/(F132/100))*100)</f>
        <v>0</v>
      </c>
      <c r="G131" s="78">
        <f>IF(ISERROR((G130/F130)/(G132/100)),0,((G130/F130)/(G132/100))*100)</f>
        <v>0</v>
      </c>
      <c r="H131" s="165">
        <f>IF(ISERROR((H130/G130)/(H132/100)),0,((H130/G130)/(H132/100))*100)</f>
        <v>0</v>
      </c>
      <c r="I131" s="52">
        <f>IF(ISERROR((I130/G130)/(I132/100)),0,((I130/G130)/(I132/100))*100)</f>
        <v>0</v>
      </c>
      <c r="J131" s="53">
        <f>IF(ISERROR((J130/H130)/(J132/100)),0,((J130/H130)/(J132/100))*100)</f>
        <v>0</v>
      </c>
      <c r="K131" s="52">
        <f>IF(ISERROR((K130/I130)/(K132/100)),0,((K130/I130)/(K132/100))*100)</f>
        <v>0</v>
      </c>
      <c r="L131" s="53">
        <f>IF(ISERROR((L130/J130)/(L132/100)),0,((L130/J130)/(L132/100))*100)</f>
        <v>0</v>
      </c>
      <c r="M131" s="52">
        <f>IF(ISERROR((M130/K130)/(M132/100)),0,((M130/K130)/(M132/100))*100)</f>
        <v>0</v>
      </c>
      <c r="N131" s="420"/>
    </row>
    <row r="132" spans="1:14" s="101" customFormat="1" ht="23.25" customHeight="1">
      <c r="A132" s="274" t="s">
        <v>699</v>
      </c>
      <c r="B132" s="1008"/>
      <c r="C132" s="189" t="s">
        <v>358</v>
      </c>
      <c r="D132" s="212" t="s">
        <v>515</v>
      </c>
      <c r="E132" s="65"/>
      <c r="F132" s="63"/>
      <c r="G132" s="110"/>
      <c r="H132" s="168"/>
      <c r="I132" s="64"/>
      <c r="J132" s="65"/>
      <c r="K132" s="64"/>
      <c r="L132" s="65"/>
      <c r="M132" s="64"/>
      <c r="N132" s="420"/>
    </row>
    <row r="133" spans="1:14" s="101" customFormat="1" ht="23.25" customHeight="1">
      <c r="A133" s="274" t="s">
        <v>699</v>
      </c>
      <c r="B133" s="1008"/>
      <c r="C133" s="152" t="s">
        <v>359</v>
      </c>
      <c r="D133" s="211" t="s">
        <v>382</v>
      </c>
      <c r="E133" s="61"/>
      <c r="F133" s="59"/>
      <c r="G133" s="109"/>
      <c r="H133" s="167"/>
      <c r="I133" s="60"/>
      <c r="J133" s="61"/>
      <c r="K133" s="60"/>
      <c r="L133" s="61"/>
      <c r="M133" s="60"/>
      <c r="N133" s="420"/>
    </row>
    <row r="134" spans="1:14" s="101" customFormat="1" ht="23.25" customHeight="1">
      <c r="A134" s="274" t="s">
        <v>699</v>
      </c>
      <c r="B134" s="1008"/>
      <c r="C134" s="187" t="s">
        <v>360</v>
      </c>
      <c r="D134" s="211" t="s">
        <v>564</v>
      </c>
      <c r="E134" s="74"/>
      <c r="F134" s="51">
        <f>IF(ISERROR((F133/E133)/(F135/100)),0,((F133/E133)/(F135/100))*100)</f>
        <v>0</v>
      </c>
      <c r="G134" s="78">
        <f>IF(ISERROR((G133/F133)/(G135/100)),0,((G133/F133)/(G135/100))*100)</f>
        <v>0</v>
      </c>
      <c r="H134" s="165">
        <f>IF(ISERROR((H133/G133)/(H135/100)),0,((H133/G133)/(H135/100))*100)</f>
        <v>0</v>
      </c>
      <c r="I134" s="52">
        <f>IF(ISERROR((I133/G133)/(I135/100)),0,((I133/G133)/(I135/100))*100)</f>
        <v>0</v>
      </c>
      <c r="J134" s="53">
        <f>IF(ISERROR((J133/H133)/(J135/100)),0,((J133/H133)/(J135/100))*100)</f>
        <v>0</v>
      </c>
      <c r="K134" s="52">
        <f>IF(ISERROR((K133/I133)/(K135/100)),0,((K133/I133)/(K135/100))*100)</f>
        <v>0</v>
      </c>
      <c r="L134" s="53">
        <f>IF(ISERROR((L133/J133)/(L135/100)),0,((L133/J133)/(L135/100))*100)</f>
        <v>0</v>
      </c>
      <c r="M134" s="52">
        <f>IF(ISERROR((M133/K133)/(M135/100)),0,((M133/K133)/(M135/100))*100)</f>
        <v>0</v>
      </c>
      <c r="N134" s="420"/>
    </row>
    <row r="135" spans="1:14" s="101" customFormat="1" ht="23.25" customHeight="1">
      <c r="A135" s="274" t="s">
        <v>699</v>
      </c>
      <c r="B135" s="1008"/>
      <c r="C135" s="189" t="s">
        <v>361</v>
      </c>
      <c r="D135" s="212" t="s">
        <v>515</v>
      </c>
      <c r="E135" s="65"/>
      <c r="F135" s="63"/>
      <c r="G135" s="110"/>
      <c r="H135" s="168"/>
      <c r="I135" s="64"/>
      <c r="J135" s="65"/>
      <c r="K135" s="64"/>
      <c r="L135" s="65"/>
      <c r="M135" s="64"/>
      <c r="N135" s="420"/>
    </row>
    <row r="136" spans="1:14" s="101" customFormat="1" ht="36" customHeight="1">
      <c r="A136" s="274" t="s">
        <v>699</v>
      </c>
      <c r="B136" s="1008"/>
      <c r="C136" s="152" t="s">
        <v>362</v>
      </c>
      <c r="D136" s="211" t="s">
        <v>382</v>
      </c>
      <c r="E136" s="61"/>
      <c r="F136" s="59"/>
      <c r="G136" s="109"/>
      <c r="H136" s="167"/>
      <c r="I136" s="60"/>
      <c r="J136" s="61"/>
      <c r="K136" s="60"/>
      <c r="L136" s="61"/>
      <c r="M136" s="60"/>
      <c r="N136" s="420"/>
    </row>
    <row r="137" spans="1:14" s="101" customFormat="1" ht="23.25" customHeight="1">
      <c r="A137" s="274" t="s">
        <v>699</v>
      </c>
      <c r="B137" s="1008"/>
      <c r="C137" s="187" t="s">
        <v>363</v>
      </c>
      <c r="D137" s="211" t="s">
        <v>564</v>
      </c>
      <c r="E137" s="74"/>
      <c r="F137" s="51">
        <f>IF(ISERROR((F136/E136)/(F138/100)),0,((F136/E136)/(F138/100))*100)</f>
        <v>0</v>
      </c>
      <c r="G137" s="78">
        <f>IF(ISERROR((G136/F136)/(G138/100)),0,((G136/F136)/(G138/100))*100)</f>
        <v>0</v>
      </c>
      <c r="H137" s="165">
        <f>IF(ISERROR((H136/G136)/(H138/100)),0,((H136/G136)/(H138/100))*100)</f>
        <v>0</v>
      </c>
      <c r="I137" s="52">
        <f>IF(ISERROR((I136/G136)/(I138/100)),0,((I136/G136)/(I138/100))*100)</f>
        <v>0</v>
      </c>
      <c r="J137" s="53">
        <f>IF(ISERROR((J136/H136)/(J138/100)),0,((J136/H136)/(J138/100))*100)</f>
        <v>0</v>
      </c>
      <c r="K137" s="52">
        <f>IF(ISERROR((K136/I136)/(K138/100)),0,((K136/I136)/(K138/100))*100)</f>
        <v>0</v>
      </c>
      <c r="L137" s="53">
        <f>IF(ISERROR((L136/J136)/(L138/100)),0,((L136/J136)/(L138/100))*100)</f>
        <v>0</v>
      </c>
      <c r="M137" s="52">
        <f>IF(ISERROR((M136/K136)/(M138/100)),0,((M136/K136)/(M138/100))*100)</f>
        <v>0</v>
      </c>
      <c r="N137" s="420"/>
    </row>
    <row r="138" spans="1:14" s="101" customFormat="1" ht="23.25" customHeight="1">
      <c r="A138" s="274" t="s">
        <v>699</v>
      </c>
      <c r="B138" s="1008"/>
      <c r="C138" s="189" t="s">
        <v>364</v>
      </c>
      <c r="D138" s="212" t="s">
        <v>515</v>
      </c>
      <c r="E138" s="65"/>
      <c r="F138" s="63"/>
      <c r="G138" s="110"/>
      <c r="H138" s="168"/>
      <c r="I138" s="64"/>
      <c r="J138" s="65"/>
      <c r="K138" s="64"/>
      <c r="L138" s="65"/>
      <c r="M138" s="64"/>
      <c r="N138" s="420"/>
    </row>
    <row r="139" spans="1:14" s="101" customFormat="1" ht="23.25" customHeight="1">
      <c r="A139" s="274" t="s">
        <v>699</v>
      </c>
      <c r="B139" s="1008"/>
      <c r="C139" s="152" t="s">
        <v>365</v>
      </c>
      <c r="D139" s="211" t="s">
        <v>382</v>
      </c>
      <c r="E139" s="61"/>
      <c r="F139" s="59"/>
      <c r="G139" s="109"/>
      <c r="H139" s="167"/>
      <c r="I139" s="60"/>
      <c r="J139" s="61"/>
      <c r="K139" s="60"/>
      <c r="L139" s="61"/>
      <c r="M139" s="60"/>
      <c r="N139" s="420"/>
    </row>
    <row r="140" spans="1:14" s="101" customFormat="1" ht="23.25" customHeight="1">
      <c r="A140" s="274" t="s">
        <v>699</v>
      </c>
      <c r="B140" s="1008"/>
      <c r="C140" s="187" t="s">
        <v>366</v>
      </c>
      <c r="D140" s="211" t="s">
        <v>564</v>
      </c>
      <c r="E140" s="74"/>
      <c r="F140" s="51">
        <f>IF(ISERROR((F139/E139)/(F141/100)),0,((F139/E139)/(F141/100))*100)</f>
        <v>0</v>
      </c>
      <c r="G140" s="78">
        <f>IF(ISERROR((G139/F139)/(G141/100)),0,((G139/F139)/(G141/100))*100)</f>
        <v>0</v>
      </c>
      <c r="H140" s="165">
        <f>IF(ISERROR((H139/G139)/(H141/100)),0,((H139/G139)/(H141/100))*100)</f>
        <v>0</v>
      </c>
      <c r="I140" s="52">
        <f>IF(ISERROR((I139/G139)/(I141/100)),0,((I139/G139)/(I141/100))*100)</f>
        <v>0</v>
      </c>
      <c r="J140" s="53">
        <f>IF(ISERROR((J139/H139)/(J141/100)),0,((J139/H139)/(J141/100))*100)</f>
        <v>0</v>
      </c>
      <c r="K140" s="52">
        <f>IF(ISERROR((K139/I139)/(K141/100)),0,((K139/I139)/(K141/100))*100)</f>
        <v>0</v>
      </c>
      <c r="L140" s="53">
        <f>IF(ISERROR((L139/J139)/(L141/100)),0,((L139/J139)/(L141/100))*100)</f>
        <v>0</v>
      </c>
      <c r="M140" s="52">
        <f>IF(ISERROR((M139/K139)/(M141/100)),0,((M139/K139)/(M141/100))*100)</f>
        <v>0</v>
      </c>
      <c r="N140" s="420"/>
    </row>
    <row r="141" spans="1:14" s="101" customFormat="1" ht="23.25" customHeight="1">
      <c r="A141" s="274" t="s">
        <v>699</v>
      </c>
      <c r="B141" s="1008"/>
      <c r="C141" s="189" t="s">
        <v>367</v>
      </c>
      <c r="D141" s="212" t="s">
        <v>515</v>
      </c>
      <c r="E141" s="65"/>
      <c r="F141" s="63"/>
      <c r="G141" s="110"/>
      <c r="H141" s="168"/>
      <c r="I141" s="64"/>
      <c r="J141" s="65"/>
      <c r="K141" s="64"/>
      <c r="L141" s="65"/>
      <c r="M141" s="64"/>
      <c r="N141" s="420"/>
    </row>
    <row r="142" spans="1:14" s="101" customFormat="1" ht="23.25" customHeight="1">
      <c r="A142" s="274" t="s">
        <v>699</v>
      </c>
      <c r="B142" s="1008"/>
      <c r="C142" s="152" t="s">
        <v>368</v>
      </c>
      <c r="D142" s="211" t="s">
        <v>382</v>
      </c>
      <c r="E142" s="61"/>
      <c r="F142" s="59"/>
      <c r="G142" s="109"/>
      <c r="H142" s="167"/>
      <c r="I142" s="60"/>
      <c r="J142" s="61"/>
      <c r="K142" s="60"/>
      <c r="L142" s="61"/>
      <c r="M142" s="60"/>
      <c r="N142" s="420"/>
    </row>
    <row r="143" spans="1:14" s="101" customFormat="1" ht="23.25" customHeight="1">
      <c r="A143" s="274" t="s">
        <v>699</v>
      </c>
      <c r="B143" s="1008"/>
      <c r="C143" s="187" t="s">
        <v>369</v>
      </c>
      <c r="D143" s="211" t="s">
        <v>564</v>
      </c>
      <c r="E143" s="74"/>
      <c r="F143" s="51">
        <f>IF(ISERROR((F142/E142)/(F144/100)),0,((F142/E142)/(F144/100))*100)</f>
        <v>0</v>
      </c>
      <c r="G143" s="78">
        <f>IF(ISERROR((G142/F142)/(G144/100)),0,((G142/F142)/(G144/100))*100)</f>
        <v>0</v>
      </c>
      <c r="H143" s="165">
        <f>IF(ISERROR((H142/G142)/(H144/100)),0,((H142/G142)/(H144/100))*100)</f>
        <v>0</v>
      </c>
      <c r="I143" s="52">
        <f>IF(ISERROR((I142/G142)/(I144/100)),0,((I142/G142)/(I144/100))*100)</f>
        <v>0</v>
      </c>
      <c r="J143" s="53">
        <f>IF(ISERROR((J142/H142)/(J144/100)),0,((J142/H142)/(J144/100))*100)</f>
        <v>0</v>
      </c>
      <c r="K143" s="52">
        <f>IF(ISERROR((K142/I142)/(K144/100)),0,((K142/I142)/(K144/100))*100)</f>
        <v>0</v>
      </c>
      <c r="L143" s="53">
        <f>IF(ISERROR((L142/J142)/(L144/100)),0,((L142/J142)/(L144/100))*100)</f>
        <v>0</v>
      </c>
      <c r="M143" s="52">
        <f>IF(ISERROR((M142/K142)/(M144/100)),0,((M142/K142)/(M144/100))*100)</f>
        <v>0</v>
      </c>
      <c r="N143" s="420"/>
    </row>
    <row r="144" spans="1:14" s="101" customFormat="1" ht="23.25" customHeight="1">
      <c r="A144" s="274" t="s">
        <v>699</v>
      </c>
      <c r="B144" s="1008"/>
      <c r="C144" s="189" t="s">
        <v>370</v>
      </c>
      <c r="D144" s="212" t="s">
        <v>515</v>
      </c>
      <c r="E144" s="65"/>
      <c r="F144" s="63"/>
      <c r="G144" s="110"/>
      <c r="H144" s="168"/>
      <c r="I144" s="64"/>
      <c r="J144" s="65"/>
      <c r="K144" s="64"/>
      <c r="L144" s="65"/>
      <c r="M144" s="64"/>
      <c r="N144" s="420"/>
    </row>
    <row r="145" spans="1:14" s="101" customFormat="1" ht="23.25" customHeight="1">
      <c r="A145" s="274" t="s">
        <v>699</v>
      </c>
      <c r="B145" s="1008"/>
      <c r="C145" s="152" t="s">
        <v>371</v>
      </c>
      <c r="D145" s="211" t="s">
        <v>382</v>
      </c>
      <c r="E145" s="61"/>
      <c r="F145" s="59"/>
      <c r="G145" s="109"/>
      <c r="H145" s="167"/>
      <c r="I145" s="60"/>
      <c r="J145" s="61"/>
      <c r="K145" s="60"/>
      <c r="L145" s="61"/>
      <c r="M145" s="60"/>
      <c r="N145" s="420"/>
    </row>
    <row r="146" spans="1:14" s="101" customFormat="1" ht="23.25" customHeight="1">
      <c r="A146" s="274" t="s">
        <v>699</v>
      </c>
      <c r="B146" s="1008"/>
      <c r="C146" s="187" t="s">
        <v>372</v>
      </c>
      <c r="D146" s="211" t="s">
        <v>564</v>
      </c>
      <c r="E146" s="74"/>
      <c r="F146" s="51">
        <f>IF(ISERROR((F145/E145)/(F147/100)),0,((F145/E145)/(F147/100))*100)</f>
        <v>0</v>
      </c>
      <c r="G146" s="78">
        <f>IF(ISERROR((G145/F145)/(G147/100)),0,((G145/F145)/(G147/100))*100)</f>
        <v>0</v>
      </c>
      <c r="H146" s="165">
        <f>IF(ISERROR((H145/G145)/(H147/100)),0,((H145/G145)/(H147/100))*100)</f>
        <v>0</v>
      </c>
      <c r="I146" s="52">
        <f>IF(ISERROR((I145/G145)/(I147/100)),0,((I145/G145)/(I147/100))*100)</f>
        <v>0</v>
      </c>
      <c r="J146" s="53">
        <f>IF(ISERROR((J145/H145)/(J147/100)),0,((J145/H145)/(J147/100))*100)</f>
        <v>0</v>
      </c>
      <c r="K146" s="52">
        <f>IF(ISERROR((K145/I145)/(K147/100)),0,((K145/I145)/(K147/100))*100)</f>
        <v>0</v>
      </c>
      <c r="L146" s="53">
        <f>IF(ISERROR((L145/J145)/(L147/100)),0,((L145/J145)/(L147/100))*100)</f>
        <v>0</v>
      </c>
      <c r="M146" s="52">
        <f>IF(ISERROR((M145/K145)/(M147/100)),0,((M145/K145)/(M147/100))*100)</f>
        <v>0</v>
      </c>
      <c r="N146" s="420"/>
    </row>
    <row r="147" spans="1:14" s="101" customFormat="1" ht="23.25" customHeight="1">
      <c r="A147" s="274" t="s">
        <v>699</v>
      </c>
      <c r="B147" s="1008"/>
      <c r="C147" s="189" t="s">
        <v>373</v>
      </c>
      <c r="D147" s="212" t="s">
        <v>515</v>
      </c>
      <c r="E147" s="65"/>
      <c r="F147" s="63"/>
      <c r="G147" s="110"/>
      <c r="H147" s="168"/>
      <c r="I147" s="64"/>
      <c r="J147" s="65"/>
      <c r="K147" s="64"/>
      <c r="L147" s="65"/>
      <c r="M147" s="64"/>
      <c r="N147" s="420"/>
    </row>
    <row r="148" spans="1:14" s="101" customFormat="1" ht="23.25" customHeight="1">
      <c r="A148" s="274" t="s">
        <v>699</v>
      </c>
      <c r="B148" s="1008"/>
      <c r="C148" s="152" t="s">
        <v>374</v>
      </c>
      <c r="D148" s="211" t="s">
        <v>382</v>
      </c>
      <c r="E148" s="61"/>
      <c r="F148" s="59"/>
      <c r="G148" s="109"/>
      <c r="H148" s="167"/>
      <c r="I148" s="60"/>
      <c r="J148" s="61"/>
      <c r="K148" s="60"/>
      <c r="L148" s="61"/>
      <c r="M148" s="60"/>
      <c r="N148" s="420"/>
    </row>
    <row r="149" spans="1:14" s="101" customFormat="1" ht="23.25" customHeight="1">
      <c r="A149" s="274" t="s">
        <v>699</v>
      </c>
      <c r="B149" s="1008"/>
      <c r="C149" s="187" t="s">
        <v>375</v>
      </c>
      <c r="D149" s="211" t="s">
        <v>564</v>
      </c>
      <c r="E149" s="74"/>
      <c r="F149" s="51">
        <f>IF(ISERROR((F148/E148)/(F150/100)),0,((F148/E148)/(F150/100))*100)</f>
        <v>0</v>
      </c>
      <c r="G149" s="78">
        <f>IF(ISERROR((G148/F148)/(G150/100)),0,((G148/F148)/(G150/100))*100)</f>
        <v>0</v>
      </c>
      <c r="H149" s="165">
        <f>IF(ISERROR((H148/G148)/(H150/100)),0,((H148/G148)/(H150/100))*100)</f>
        <v>0</v>
      </c>
      <c r="I149" s="52">
        <f>IF(ISERROR((I148/G148)/(I150/100)),0,((I148/G148)/(I150/100))*100)</f>
        <v>0</v>
      </c>
      <c r="J149" s="53">
        <f>IF(ISERROR((J148/H148)/(J150/100)),0,((J148/H148)/(J150/100))*100)</f>
        <v>0</v>
      </c>
      <c r="K149" s="52">
        <f>IF(ISERROR((K148/I148)/(K150/100)),0,((K148/I148)/(K150/100))*100)</f>
        <v>0</v>
      </c>
      <c r="L149" s="53">
        <f>IF(ISERROR((L148/J148)/(L150/100)),0,((L148/J148)/(L150/100))*100)</f>
        <v>0</v>
      </c>
      <c r="M149" s="52">
        <f>IF(ISERROR((M148/K148)/(M150/100)),0,((M148/K148)/(M150/100))*100)</f>
        <v>0</v>
      </c>
      <c r="N149" s="420"/>
    </row>
    <row r="150" spans="1:14" s="101" customFormat="1" ht="23.25" customHeight="1">
      <c r="A150" s="274" t="s">
        <v>699</v>
      </c>
      <c r="B150" s="1008"/>
      <c r="C150" s="189" t="s">
        <v>376</v>
      </c>
      <c r="D150" s="212" t="s">
        <v>515</v>
      </c>
      <c r="E150" s="65"/>
      <c r="F150" s="63"/>
      <c r="G150" s="110"/>
      <c r="H150" s="168"/>
      <c r="I150" s="64"/>
      <c r="J150" s="65"/>
      <c r="K150" s="64"/>
      <c r="L150" s="65"/>
      <c r="M150" s="64"/>
      <c r="N150" s="420"/>
    </row>
    <row r="151" spans="1:14" s="101" customFormat="1" ht="26.25" customHeight="1">
      <c r="A151" s="274" t="s">
        <v>699</v>
      </c>
      <c r="B151" s="1008"/>
      <c r="C151" s="152" t="s">
        <v>377</v>
      </c>
      <c r="D151" s="211" t="s">
        <v>382</v>
      </c>
      <c r="E151" s="61"/>
      <c r="F151" s="59"/>
      <c r="G151" s="109"/>
      <c r="H151" s="167"/>
      <c r="I151" s="60"/>
      <c r="J151" s="61"/>
      <c r="K151" s="60"/>
      <c r="L151" s="61"/>
      <c r="M151" s="60"/>
      <c r="N151" s="420"/>
    </row>
    <row r="152" spans="1:14" s="101" customFormat="1" ht="23.25" customHeight="1">
      <c r="A152" s="274" t="s">
        <v>699</v>
      </c>
      <c r="B152" s="1008"/>
      <c r="C152" s="187" t="s">
        <v>378</v>
      </c>
      <c r="D152" s="211" t="s">
        <v>564</v>
      </c>
      <c r="E152" s="74"/>
      <c r="F152" s="51">
        <f>IF(ISERROR((F151/E151)/(F153/100)),0,((F151/E151)/(F153/100))*100)</f>
        <v>0</v>
      </c>
      <c r="G152" s="78">
        <f>IF(ISERROR((G151/F151)/(G153/100)),0,((G151/F151)/(G153/100))*100)</f>
        <v>0</v>
      </c>
      <c r="H152" s="165">
        <f>IF(ISERROR((H151/G151)/(H153/100)),0,((H151/G151)/(H153/100))*100)</f>
        <v>0</v>
      </c>
      <c r="I152" s="52">
        <f>IF(ISERROR((I151/G151)/(I153/100)),0,((I151/G151)/(I153/100))*100)</f>
        <v>0</v>
      </c>
      <c r="J152" s="53">
        <f>IF(ISERROR((J151/H151)/(J153/100)),0,((J151/H151)/(J153/100))*100)</f>
        <v>0</v>
      </c>
      <c r="K152" s="52">
        <f>IF(ISERROR((K151/I151)/(K153/100)),0,((K151/I151)/(K153/100))*100)</f>
        <v>0</v>
      </c>
      <c r="L152" s="53">
        <f>IF(ISERROR((L151/J151)/(L153/100)),0,((L151/J151)/(L153/100))*100)</f>
        <v>0</v>
      </c>
      <c r="M152" s="52">
        <f>IF(ISERROR((M151/K151)/(M153/100)),0,((M151/K151)/(M153/100))*100)</f>
        <v>0</v>
      </c>
      <c r="N152" s="420"/>
    </row>
    <row r="153" spans="1:14" s="101" customFormat="1" ht="23.25" customHeight="1">
      <c r="A153" s="274" t="s">
        <v>699</v>
      </c>
      <c r="B153" s="1008"/>
      <c r="C153" s="189" t="s">
        <v>379</v>
      </c>
      <c r="D153" s="212" t="s">
        <v>515</v>
      </c>
      <c r="E153" s="65"/>
      <c r="F153" s="63"/>
      <c r="G153" s="110"/>
      <c r="H153" s="168"/>
      <c r="I153" s="64"/>
      <c r="J153" s="65"/>
      <c r="K153" s="64"/>
      <c r="L153" s="65"/>
      <c r="M153" s="64"/>
      <c r="N153" s="420"/>
    </row>
    <row r="154" spans="1:14" s="101" customFormat="1" ht="27.75" customHeight="1">
      <c r="A154" s="274" t="s">
        <v>699</v>
      </c>
      <c r="B154" s="1008"/>
      <c r="C154" s="404" t="s">
        <v>750</v>
      </c>
      <c r="D154" s="397" t="s">
        <v>382</v>
      </c>
      <c r="E154" s="61"/>
      <c r="F154" s="59"/>
      <c r="G154" s="60"/>
      <c r="H154" s="61"/>
      <c r="I154" s="60"/>
      <c r="J154" s="61"/>
      <c r="K154" s="60"/>
      <c r="L154" s="61"/>
      <c r="M154" s="109"/>
      <c r="N154" s="420"/>
    </row>
    <row r="155" spans="1:14" s="101" customFormat="1" ht="23.25" customHeight="1">
      <c r="A155" s="274" t="s">
        <v>699</v>
      </c>
      <c r="B155" s="1008"/>
      <c r="C155" s="398" t="s">
        <v>751</v>
      </c>
      <c r="D155" s="399" t="s">
        <v>564</v>
      </c>
      <c r="E155" s="74"/>
      <c r="F155" s="51">
        <f>IF(ISERROR((F154/E154)/(F156/100)),0,((F154/E154)/(F156/100))*100)</f>
        <v>0</v>
      </c>
      <c r="G155" s="52">
        <f>IF(ISERROR((G154/F154)/(G156/100)),0,((G154/F154)/(G156/100))*100)</f>
        <v>0</v>
      </c>
      <c r="H155" s="53">
        <f>IF(ISERROR((H154/G154)/(H156/100)),0,((H154/G154)/(H156/100))*100)</f>
        <v>0</v>
      </c>
      <c r="I155" s="52">
        <f>IF(ISERROR((I154/G154)/(I156/100)),0,((I154/G154)/(I156/100))*100)</f>
        <v>0</v>
      </c>
      <c r="J155" s="53">
        <f>IF(ISERROR((J154/H154)/(J156/100)),0,((J154/H154)/(J156/100))*100)</f>
        <v>0</v>
      </c>
      <c r="K155" s="52">
        <f>IF(ISERROR((K154/I154)/(K156/100)),0,((K154/I154)/(K156/100))*100)</f>
        <v>0</v>
      </c>
      <c r="L155" s="53">
        <f>IF(ISERROR((L154/J154)/(L156/100)),0,((L154/J154)/(L156/100))*100)</f>
        <v>0</v>
      </c>
      <c r="M155" s="78">
        <f>IF(ISERROR((M154/K154)/(M156/100)),0,((M154/K154)/(M156/100))*100)</f>
        <v>0</v>
      </c>
      <c r="N155" s="420"/>
    </row>
    <row r="156" spans="1:14" s="101" customFormat="1" ht="23.25" customHeight="1">
      <c r="A156" s="274" t="s">
        <v>699</v>
      </c>
      <c r="B156" s="1008"/>
      <c r="C156" s="400" t="s">
        <v>752</v>
      </c>
      <c r="D156" s="401" t="s">
        <v>515</v>
      </c>
      <c r="E156" s="65"/>
      <c r="F156" s="63"/>
      <c r="G156" s="64"/>
      <c r="H156" s="65"/>
      <c r="I156" s="64"/>
      <c r="J156" s="65"/>
      <c r="K156" s="64"/>
      <c r="L156" s="65"/>
      <c r="M156" s="110"/>
      <c r="N156" s="420"/>
    </row>
    <row r="157" spans="1:14" s="101" customFormat="1" ht="30" customHeight="1">
      <c r="A157" s="274" t="s">
        <v>699</v>
      </c>
      <c r="B157" s="1008"/>
      <c r="C157" s="152" t="s">
        <v>397</v>
      </c>
      <c r="D157" s="211" t="s">
        <v>382</v>
      </c>
      <c r="E157" s="61"/>
      <c r="F157" s="59"/>
      <c r="G157" s="109"/>
      <c r="H157" s="167"/>
      <c r="I157" s="60"/>
      <c r="J157" s="61"/>
      <c r="K157" s="60"/>
      <c r="L157" s="61"/>
      <c r="M157" s="60"/>
      <c r="N157" s="420"/>
    </row>
    <row r="158" spans="1:14" s="101" customFormat="1" ht="23.25" customHeight="1">
      <c r="A158" s="274" t="s">
        <v>699</v>
      </c>
      <c r="B158" s="1008"/>
      <c r="C158" s="187" t="s">
        <v>398</v>
      </c>
      <c r="D158" s="211" t="s">
        <v>564</v>
      </c>
      <c r="E158" s="74"/>
      <c r="F158" s="51">
        <f>IF(ISERROR((F157/E157)/(F159/100)),0,((F157/E157)/(F159/100))*100)</f>
        <v>0</v>
      </c>
      <c r="G158" s="78">
        <f>IF(ISERROR((G157/F157)/(G159/100)),0,((G157/F157)/(G159/100))*100)</f>
        <v>0</v>
      </c>
      <c r="H158" s="165">
        <f>IF(ISERROR((H157/G157)/(H159/100)),0,((H157/G157)/(H159/100))*100)</f>
        <v>0</v>
      </c>
      <c r="I158" s="52">
        <f>IF(ISERROR((I157/G157)/(I159/100)),0,((I157/G157)/(I159/100))*100)</f>
        <v>0</v>
      </c>
      <c r="J158" s="53">
        <f>IF(ISERROR((J157/H157)/(J159/100)),0,((J157/H157)/(J159/100))*100)</f>
        <v>0</v>
      </c>
      <c r="K158" s="52">
        <f>IF(ISERROR((K157/I157)/(K159/100)),0,((K157/I157)/(K159/100))*100)</f>
        <v>0</v>
      </c>
      <c r="L158" s="53">
        <f>IF(ISERROR((L157/J157)/(L159/100)),0,((L157/J157)/(L159/100))*100)</f>
        <v>0</v>
      </c>
      <c r="M158" s="52">
        <f>IF(ISERROR((M157/K157)/(M159/100)),0,((M157/K157)/(M159/100))*100)</f>
        <v>0</v>
      </c>
      <c r="N158" s="420"/>
    </row>
    <row r="159" spans="1:14" s="101" customFormat="1" ht="23.25" customHeight="1">
      <c r="A159" s="274" t="s">
        <v>699</v>
      </c>
      <c r="B159" s="1008"/>
      <c r="C159" s="189" t="s">
        <v>399</v>
      </c>
      <c r="D159" s="212" t="s">
        <v>515</v>
      </c>
      <c r="E159" s="65"/>
      <c r="F159" s="63"/>
      <c r="G159" s="110"/>
      <c r="H159" s="168"/>
      <c r="I159" s="64"/>
      <c r="J159" s="65"/>
      <c r="K159" s="64"/>
      <c r="L159" s="65"/>
      <c r="M159" s="64"/>
      <c r="N159" s="420"/>
    </row>
    <row r="160" spans="1:14" s="101" customFormat="1" ht="23.25" customHeight="1">
      <c r="A160" s="274" t="s">
        <v>699</v>
      </c>
      <c r="B160" s="1008"/>
      <c r="C160" s="152" t="s">
        <v>400</v>
      </c>
      <c r="D160" s="211" t="s">
        <v>382</v>
      </c>
      <c r="E160" s="61"/>
      <c r="F160" s="59"/>
      <c r="G160" s="109"/>
      <c r="H160" s="167"/>
      <c r="I160" s="60"/>
      <c r="J160" s="61"/>
      <c r="K160" s="60"/>
      <c r="L160" s="61"/>
      <c r="M160" s="60"/>
      <c r="N160" s="420"/>
    </row>
    <row r="161" spans="1:14" s="101" customFormat="1" ht="23.25" customHeight="1">
      <c r="A161" s="274" t="s">
        <v>699</v>
      </c>
      <c r="B161" s="1008"/>
      <c r="C161" s="187" t="s">
        <v>401</v>
      </c>
      <c r="D161" s="211" t="s">
        <v>564</v>
      </c>
      <c r="E161" s="74"/>
      <c r="F161" s="51">
        <f>IF(ISERROR((F160/E160)/(F162/100)),0,((F160/E160)/(F162/100))*100)</f>
        <v>0</v>
      </c>
      <c r="G161" s="78">
        <f>IF(ISERROR((G160/F160)/(G162/100)),0,((G160/F160)/(G162/100))*100)</f>
        <v>0</v>
      </c>
      <c r="H161" s="165">
        <f>IF(ISERROR((H160/G160)/(H162/100)),0,((H160/G160)/(H162/100))*100)</f>
        <v>0</v>
      </c>
      <c r="I161" s="52">
        <f>IF(ISERROR((I160/G160)/(I162/100)),0,((I160/G160)/(I162/100))*100)</f>
        <v>0</v>
      </c>
      <c r="J161" s="53">
        <f>IF(ISERROR((J160/H160)/(J162/100)),0,((J160/H160)/(J162/100))*100)</f>
        <v>0</v>
      </c>
      <c r="K161" s="52">
        <f>IF(ISERROR((K160/I160)/(K162/100)),0,((K160/I160)/(K162/100))*100)</f>
        <v>0</v>
      </c>
      <c r="L161" s="53">
        <f>IF(ISERROR((L160/J160)/(L162/100)),0,((L160/J160)/(L162/100))*100)</f>
        <v>0</v>
      </c>
      <c r="M161" s="52">
        <f>IF(ISERROR((M160/K160)/(M162/100)),0,((M160/K160)/(M162/100))*100)</f>
        <v>0</v>
      </c>
      <c r="N161" s="420"/>
    </row>
    <row r="162" spans="1:14" s="101" customFormat="1" ht="23.25" customHeight="1">
      <c r="A162" s="274" t="s">
        <v>699</v>
      </c>
      <c r="B162" s="1008"/>
      <c r="C162" s="189" t="s">
        <v>402</v>
      </c>
      <c r="D162" s="212" t="s">
        <v>515</v>
      </c>
      <c r="E162" s="65"/>
      <c r="F162" s="63"/>
      <c r="G162" s="110"/>
      <c r="H162" s="168"/>
      <c r="I162" s="64"/>
      <c r="J162" s="65"/>
      <c r="K162" s="64"/>
      <c r="L162" s="65"/>
      <c r="M162" s="64"/>
      <c r="N162" s="420"/>
    </row>
    <row r="163" spans="1:14" s="101" customFormat="1" ht="23.25" customHeight="1">
      <c r="A163" s="274" t="s">
        <v>699</v>
      </c>
      <c r="B163" s="1008"/>
      <c r="C163" s="152" t="s">
        <v>403</v>
      </c>
      <c r="D163" s="211" t="s">
        <v>382</v>
      </c>
      <c r="E163" s="61"/>
      <c r="F163" s="59"/>
      <c r="G163" s="109"/>
      <c r="H163" s="167"/>
      <c r="I163" s="60"/>
      <c r="J163" s="61"/>
      <c r="K163" s="60"/>
      <c r="L163" s="61"/>
      <c r="M163" s="60"/>
      <c r="N163" s="420"/>
    </row>
    <row r="164" spans="1:14" s="101" customFormat="1" ht="23.25" customHeight="1">
      <c r="A164" s="274" t="s">
        <v>699</v>
      </c>
      <c r="B164" s="1008"/>
      <c r="C164" s="187" t="s">
        <v>404</v>
      </c>
      <c r="D164" s="211" t="s">
        <v>564</v>
      </c>
      <c r="E164" s="74"/>
      <c r="F164" s="51">
        <f>IF(ISERROR((F163/E163)/(F165/100)),0,((F163/E163)/(F165/100))*100)</f>
        <v>0</v>
      </c>
      <c r="G164" s="78">
        <f>IF(ISERROR((G163/F163)/(G165/100)),0,((G163/F163)/(G165/100))*100)</f>
        <v>0</v>
      </c>
      <c r="H164" s="165">
        <f>IF(ISERROR((H163/G163)/(H165/100)),0,((H163/G163)/(H165/100))*100)</f>
        <v>0</v>
      </c>
      <c r="I164" s="52">
        <f>IF(ISERROR((I163/G163)/(I165/100)),0,((I163/G163)/(I165/100))*100)</f>
        <v>0</v>
      </c>
      <c r="J164" s="53">
        <f>IF(ISERROR((J163/H163)/(J165/100)),0,((J163/H163)/(J165/100))*100)</f>
        <v>0</v>
      </c>
      <c r="K164" s="52">
        <f>IF(ISERROR((K163/I163)/(K165/100)),0,((K163/I163)/(K165/100))*100)</f>
        <v>0</v>
      </c>
      <c r="L164" s="53">
        <f>IF(ISERROR((L163/J163)/(L165/100)),0,((L163/J163)/(L165/100))*100)</f>
        <v>0</v>
      </c>
      <c r="M164" s="52">
        <f>IF(ISERROR((M163/K163)/(M165/100)),0,((M163/K163)/(M165/100))*100)</f>
        <v>0</v>
      </c>
      <c r="N164" s="420"/>
    </row>
    <row r="165" spans="1:14" s="101" customFormat="1" ht="23.25" customHeight="1">
      <c r="A165" s="274" t="s">
        <v>699</v>
      </c>
      <c r="B165" s="1008"/>
      <c r="C165" s="189" t="s">
        <v>405</v>
      </c>
      <c r="D165" s="212" t="s">
        <v>515</v>
      </c>
      <c r="E165" s="65"/>
      <c r="F165" s="63"/>
      <c r="G165" s="110"/>
      <c r="H165" s="168"/>
      <c r="I165" s="64"/>
      <c r="J165" s="65"/>
      <c r="K165" s="64"/>
      <c r="L165" s="65"/>
      <c r="M165" s="64"/>
      <c r="N165" s="420"/>
    </row>
    <row r="166" spans="1:14" s="101" customFormat="1" ht="26.25" customHeight="1">
      <c r="A166" s="274" t="s">
        <v>699</v>
      </c>
      <c r="B166" s="1008"/>
      <c r="C166" s="404" t="s">
        <v>753</v>
      </c>
      <c r="D166" s="397" t="s">
        <v>382</v>
      </c>
      <c r="E166" s="61"/>
      <c r="F166" s="59"/>
      <c r="G166" s="60"/>
      <c r="H166" s="61"/>
      <c r="I166" s="60"/>
      <c r="J166" s="61"/>
      <c r="K166" s="60"/>
      <c r="L166" s="61"/>
      <c r="M166" s="109"/>
      <c r="N166" s="420"/>
    </row>
    <row r="167" spans="1:14" s="101" customFormat="1" ht="23.25" customHeight="1">
      <c r="A167" s="274" t="s">
        <v>699</v>
      </c>
      <c r="B167" s="1008"/>
      <c r="C167" s="398" t="s">
        <v>754</v>
      </c>
      <c r="D167" s="399" t="s">
        <v>564</v>
      </c>
      <c r="E167" s="74"/>
      <c r="F167" s="51">
        <f>IF(ISERROR((F166/E166)/(F168/100)),0,((F166/E166)/(F168/100))*100)</f>
        <v>0</v>
      </c>
      <c r="G167" s="52">
        <f>IF(ISERROR((G166/F166)/(G168/100)),0,((G166/F166)/(G168/100))*100)</f>
        <v>0</v>
      </c>
      <c r="H167" s="53">
        <f>IF(ISERROR((H166/G166)/(H168/100)),0,((H166/G166)/(H168/100))*100)</f>
        <v>0</v>
      </c>
      <c r="I167" s="52">
        <f>IF(ISERROR((I166/G166)/(I168/100)),0,((I166/G166)/(I168/100))*100)</f>
        <v>0</v>
      </c>
      <c r="J167" s="53">
        <f>IF(ISERROR((J166/H166)/(J168/100)),0,((J166/H166)/(J168/100))*100)</f>
        <v>0</v>
      </c>
      <c r="K167" s="52">
        <f>IF(ISERROR((K166/I166)/(K168/100)),0,((K166/I166)/(K168/100))*100)</f>
        <v>0</v>
      </c>
      <c r="L167" s="53">
        <f>IF(ISERROR((L166/J166)/(L168/100)),0,((L166/J166)/(L168/100))*100)</f>
        <v>0</v>
      </c>
      <c r="M167" s="78">
        <f>IF(ISERROR((M166/K166)/(M168/100)),0,((M166/K166)/(M168/100))*100)</f>
        <v>0</v>
      </c>
      <c r="N167" s="420"/>
    </row>
    <row r="168" spans="1:14" s="101" customFormat="1" ht="23.25" customHeight="1" thickBot="1">
      <c r="A168" s="274" t="s">
        <v>699</v>
      </c>
      <c r="B168" s="1008"/>
      <c r="C168" s="400" t="s">
        <v>755</v>
      </c>
      <c r="D168" s="401" t="s">
        <v>515</v>
      </c>
      <c r="E168" s="65"/>
      <c r="F168" s="63"/>
      <c r="G168" s="64"/>
      <c r="H168" s="65"/>
      <c r="I168" s="64"/>
      <c r="J168" s="65"/>
      <c r="K168" s="64"/>
      <c r="L168" s="65"/>
      <c r="M168" s="110"/>
      <c r="N168" s="420"/>
    </row>
    <row r="169" spans="1:14" s="101" customFormat="1" ht="22.5" customHeight="1">
      <c r="A169" s="274" t="s">
        <v>699</v>
      </c>
      <c r="B169" s="1008"/>
      <c r="C169" s="190" t="s">
        <v>406</v>
      </c>
      <c r="D169" s="211" t="s">
        <v>382</v>
      </c>
      <c r="E169" s="528">
        <v>11977</v>
      </c>
      <c r="F169" s="529">
        <v>14126</v>
      </c>
      <c r="G169" s="530">
        <v>14781</v>
      </c>
      <c r="H169" s="531">
        <v>16302</v>
      </c>
      <c r="I169" s="532">
        <v>16320</v>
      </c>
      <c r="J169" s="531">
        <v>17655</v>
      </c>
      <c r="K169" s="532">
        <v>17707</v>
      </c>
      <c r="L169" s="531">
        <v>19030</v>
      </c>
      <c r="M169" s="533">
        <v>19090</v>
      </c>
      <c r="N169" s="420"/>
    </row>
    <row r="170" spans="1:14" s="101" customFormat="1" ht="23.25" customHeight="1">
      <c r="A170" s="274" t="s">
        <v>699</v>
      </c>
      <c r="B170" s="1008"/>
      <c r="C170" s="185" t="s">
        <v>407</v>
      </c>
      <c r="D170" s="211" t="s">
        <v>564</v>
      </c>
      <c r="E170" s="518">
        <v>93.1</v>
      </c>
      <c r="F170" s="519">
        <f>IF(ISERROR((F169/E169)/(F171/100)),0,((F169/E169)/(F171/100))*100)</f>
        <v>104.4665399056488</v>
      </c>
      <c r="G170" s="519">
        <f>IF(ISERROR((G169/F169)/(G171/100)),0,((G169/F169)/(G171/100))*100)</f>
        <v>99.939675138246159</v>
      </c>
      <c r="H170" s="520">
        <f>IF(ISERROR((H169/G169)/(H171/100)),0,((H169/G169)/(H171/100))*100)</f>
        <v>99.90057741577759</v>
      </c>
      <c r="I170" s="521">
        <f>IF(ISERROR((I169/G169)/(I171/100)),0,((I169/G169)/(I171/100))*100)</f>
        <v>100.01088353732612</v>
      </c>
      <c r="J170" s="520">
        <f>IF(ISERROR((J169/H169)/(J171/100)),0,((J169/H169)/(J171/100))*100)</f>
        <v>99.907375591974528</v>
      </c>
      <c r="K170" s="521">
        <f>IF(ISERROR((K169/I169)/(K171/100)),0,((K169/I169)/(K171/100))*100)</f>
        <v>99.998870515948312</v>
      </c>
      <c r="L170" s="520">
        <f>IF(ISERROR((L169/J169)/(L171/100)),0,((L169/J169)/(L171/100))*100)</f>
        <v>99.896350318600057</v>
      </c>
      <c r="M170" s="522">
        <f>IF(ISERROR((M169/K169)/(M171/100)),0,((M169/K169)/(M171/100))*100)</f>
        <v>99.917025426710865</v>
      </c>
      <c r="N170" s="420"/>
    </row>
    <row r="171" spans="1:14" s="101" customFormat="1" ht="23.25" customHeight="1" thickBot="1">
      <c r="A171" s="274" t="s">
        <v>699</v>
      </c>
      <c r="B171" s="1008"/>
      <c r="C171" s="191" t="s">
        <v>408</v>
      </c>
      <c r="D171" s="215" t="s">
        <v>515</v>
      </c>
      <c r="E171" s="523">
        <v>105.7</v>
      </c>
      <c r="F171" s="524">
        <v>112.9</v>
      </c>
      <c r="G171" s="524">
        <v>104.7</v>
      </c>
      <c r="H171" s="525">
        <v>110.4</v>
      </c>
      <c r="I171" s="526">
        <v>110.4</v>
      </c>
      <c r="J171" s="525">
        <v>108.4</v>
      </c>
      <c r="K171" s="526">
        <v>108.5</v>
      </c>
      <c r="L171" s="525">
        <v>107.9</v>
      </c>
      <c r="M171" s="527">
        <v>107.9</v>
      </c>
      <c r="N171" s="420"/>
    </row>
    <row r="172" spans="1:14" s="101" customFormat="1" ht="23.25" customHeight="1">
      <c r="A172" s="274" t="s">
        <v>699</v>
      </c>
      <c r="B172" s="1008"/>
      <c r="C172" s="193" t="s">
        <v>758</v>
      </c>
      <c r="D172" s="256"/>
      <c r="E172" s="534"/>
      <c r="F172" s="535"/>
      <c r="G172" s="535"/>
      <c r="H172" s="536"/>
      <c r="I172" s="537"/>
      <c r="J172" s="538"/>
      <c r="K172" s="537"/>
      <c r="L172" s="538"/>
      <c r="M172" s="537"/>
      <c r="N172" s="420"/>
    </row>
    <row r="173" spans="1:14" s="101" customFormat="1" ht="23.25" customHeight="1">
      <c r="A173" s="274" t="s">
        <v>699</v>
      </c>
      <c r="B173" s="1008"/>
      <c r="C173" s="124" t="s">
        <v>759</v>
      </c>
      <c r="D173" s="211" t="s">
        <v>760</v>
      </c>
      <c r="E173" s="539">
        <v>27.2</v>
      </c>
      <c r="F173" s="540">
        <v>27.5</v>
      </c>
      <c r="G173" s="540">
        <v>27.5</v>
      </c>
      <c r="H173" s="541">
        <v>27.5</v>
      </c>
      <c r="I173" s="542">
        <v>27.7</v>
      </c>
      <c r="J173" s="543">
        <v>27.5</v>
      </c>
      <c r="K173" s="542">
        <v>27.7</v>
      </c>
      <c r="L173" s="543">
        <v>27.5</v>
      </c>
      <c r="M173" s="542">
        <v>27.7</v>
      </c>
      <c r="N173" s="420"/>
    </row>
    <row r="174" spans="1:14" s="101" customFormat="1" ht="23.25" customHeight="1">
      <c r="A174" s="274" t="s">
        <v>699</v>
      </c>
      <c r="B174" s="1008"/>
      <c r="C174" s="124" t="s">
        <v>761</v>
      </c>
      <c r="D174" s="211" t="s">
        <v>762</v>
      </c>
      <c r="E174" s="503"/>
      <c r="F174" s="544"/>
      <c r="G174" s="544"/>
      <c r="H174" s="545"/>
      <c r="I174" s="546"/>
      <c r="J174" s="547"/>
      <c r="K174" s="546"/>
      <c r="L174" s="547"/>
      <c r="M174" s="548"/>
      <c r="N174" s="420"/>
    </row>
    <row r="175" spans="1:14" s="101" customFormat="1" ht="23.25" customHeight="1">
      <c r="A175" s="274" t="s">
        <v>699</v>
      </c>
      <c r="B175" s="1008"/>
      <c r="C175" s="124" t="s">
        <v>763</v>
      </c>
      <c r="D175" s="211" t="s">
        <v>762</v>
      </c>
      <c r="E175" s="503"/>
      <c r="F175" s="544"/>
      <c r="G175" s="544"/>
      <c r="H175" s="545"/>
      <c r="I175" s="546"/>
      <c r="J175" s="547"/>
      <c r="K175" s="546"/>
      <c r="L175" s="547"/>
      <c r="M175" s="548"/>
      <c r="N175" s="420"/>
    </row>
    <row r="176" spans="1:14" s="101" customFormat="1" ht="23.25" customHeight="1">
      <c r="A176" s="274" t="s">
        <v>699</v>
      </c>
      <c r="B176" s="1008"/>
      <c r="C176" s="124" t="s">
        <v>764</v>
      </c>
      <c r="D176" s="211" t="s">
        <v>762</v>
      </c>
      <c r="E176" s="503"/>
      <c r="F176" s="544"/>
      <c r="G176" s="544"/>
      <c r="H176" s="545"/>
      <c r="I176" s="546"/>
      <c r="J176" s="547"/>
      <c r="K176" s="546"/>
      <c r="L176" s="547"/>
      <c r="M176" s="548"/>
      <c r="N176" s="420"/>
    </row>
    <row r="177" spans="1:14" s="101" customFormat="1" ht="23.25" customHeight="1">
      <c r="A177" s="274" t="s">
        <v>699</v>
      </c>
      <c r="B177" s="1008"/>
      <c r="C177" s="124" t="s">
        <v>765</v>
      </c>
      <c r="D177" s="211" t="s">
        <v>762</v>
      </c>
      <c r="E177" s="503"/>
      <c r="F177" s="544"/>
      <c r="G177" s="544"/>
      <c r="H177" s="545"/>
      <c r="I177" s="546"/>
      <c r="J177" s="547"/>
      <c r="K177" s="546"/>
      <c r="L177" s="547"/>
      <c r="M177" s="548"/>
      <c r="N177" s="420"/>
    </row>
    <row r="178" spans="1:14" s="101" customFormat="1" ht="23.25" customHeight="1">
      <c r="A178" s="274" t="s">
        <v>699</v>
      </c>
      <c r="B178" s="1008"/>
      <c r="C178" s="124" t="s">
        <v>766</v>
      </c>
      <c r="D178" s="211" t="s">
        <v>762</v>
      </c>
      <c r="E178" s="503"/>
      <c r="F178" s="544"/>
      <c r="G178" s="544"/>
      <c r="H178" s="545"/>
      <c r="I178" s="546"/>
      <c r="J178" s="547"/>
      <c r="K178" s="546"/>
      <c r="L178" s="547"/>
      <c r="M178" s="548"/>
      <c r="N178" s="420"/>
    </row>
    <row r="179" spans="1:14" s="101" customFormat="1" ht="23.25" customHeight="1">
      <c r="A179" s="274" t="s">
        <v>699</v>
      </c>
      <c r="B179" s="1008"/>
      <c r="C179" s="124" t="s">
        <v>767</v>
      </c>
      <c r="D179" s="211" t="s">
        <v>762</v>
      </c>
      <c r="E179" s="503"/>
      <c r="F179" s="544"/>
      <c r="G179" s="544"/>
      <c r="H179" s="545"/>
      <c r="I179" s="546"/>
      <c r="J179" s="547"/>
      <c r="K179" s="546"/>
      <c r="L179" s="547"/>
      <c r="M179" s="548"/>
      <c r="N179" s="420"/>
    </row>
    <row r="180" spans="1:14" s="101" customFormat="1" ht="23.25" customHeight="1">
      <c r="A180" s="274" t="s">
        <v>699</v>
      </c>
      <c r="B180" s="1008"/>
      <c r="C180" s="124" t="s">
        <v>768</v>
      </c>
      <c r="D180" s="211" t="s">
        <v>769</v>
      </c>
      <c r="E180" s="503"/>
      <c r="F180" s="544"/>
      <c r="G180" s="544"/>
      <c r="H180" s="545"/>
      <c r="I180" s="546"/>
      <c r="J180" s="547"/>
      <c r="K180" s="546"/>
      <c r="L180" s="547"/>
      <c r="M180" s="548"/>
      <c r="N180" s="420"/>
    </row>
    <row r="181" spans="1:14" s="101" customFormat="1" ht="23.25" customHeight="1">
      <c r="A181" s="274" t="s">
        <v>699</v>
      </c>
      <c r="B181" s="1008"/>
      <c r="C181" s="124" t="s">
        <v>770</v>
      </c>
      <c r="D181" s="211" t="s">
        <v>769</v>
      </c>
      <c r="E181" s="503"/>
      <c r="F181" s="544"/>
      <c r="G181" s="544"/>
      <c r="H181" s="545"/>
      <c r="I181" s="546"/>
      <c r="J181" s="547"/>
      <c r="K181" s="546"/>
      <c r="L181" s="547"/>
      <c r="M181" s="548"/>
      <c r="N181" s="420"/>
    </row>
    <row r="182" spans="1:14" s="101" customFormat="1" ht="23.25" customHeight="1">
      <c r="A182" s="274" t="s">
        <v>699</v>
      </c>
      <c r="B182" s="1008"/>
      <c r="C182" s="124" t="s">
        <v>771</v>
      </c>
      <c r="D182" s="211" t="s">
        <v>769</v>
      </c>
      <c r="E182" s="503"/>
      <c r="F182" s="544"/>
      <c r="G182" s="544"/>
      <c r="H182" s="545"/>
      <c r="I182" s="546"/>
      <c r="J182" s="547"/>
      <c r="K182" s="546"/>
      <c r="L182" s="547"/>
      <c r="M182" s="548"/>
      <c r="N182" s="420"/>
    </row>
    <row r="183" spans="1:14" s="101" customFormat="1" ht="23.25" customHeight="1">
      <c r="A183" s="274" t="s">
        <v>699</v>
      </c>
      <c r="B183" s="1008"/>
      <c r="C183" s="124" t="s">
        <v>772</v>
      </c>
      <c r="D183" s="211" t="s">
        <v>769</v>
      </c>
      <c r="E183" s="503"/>
      <c r="F183" s="544"/>
      <c r="G183" s="544"/>
      <c r="H183" s="545"/>
      <c r="I183" s="546"/>
      <c r="J183" s="547"/>
      <c r="K183" s="546"/>
      <c r="L183" s="547"/>
      <c r="M183" s="548"/>
      <c r="N183" s="420"/>
    </row>
    <row r="184" spans="1:14" s="101" customFormat="1" ht="23.25" customHeight="1">
      <c r="A184" s="274" t="s">
        <v>699</v>
      </c>
      <c r="B184" s="1008"/>
      <c r="C184" s="124" t="s">
        <v>773</v>
      </c>
      <c r="D184" s="211" t="s">
        <v>769</v>
      </c>
      <c r="E184" s="503"/>
      <c r="F184" s="544"/>
      <c r="G184" s="544"/>
      <c r="H184" s="545"/>
      <c r="I184" s="546"/>
      <c r="J184" s="547"/>
      <c r="K184" s="546"/>
      <c r="L184" s="547"/>
      <c r="M184" s="548"/>
      <c r="N184" s="420"/>
    </row>
    <row r="185" spans="1:14" s="101" customFormat="1" ht="23.25" customHeight="1">
      <c r="A185" s="274" t="s">
        <v>699</v>
      </c>
      <c r="B185" s="1008"/>
      <c r="C185" s="124" t="s">
        <v>774</v>
      </c>
      <c r="D185" s="211" t="s">
        <v>769</v>
      </c>
      <c r="E185" s="503"/>
      <c r="F185" s="544"/>
      <c r="G185" s="544"/>
      <c r="H185" s="545"/>
      <c r="I185" s="546"/>
      <c r="J185" s="547"/>
      <c r="K185" s="546"/>
      <c r="L185" s="547"/>
      <c r="M185" s="548"/>
      <c r="N185" s="420"/>
    </row>
    <row r="186" spans="1:14" s="101" customFormat="1" ht="23.25" customHeight="1">
      <c r="A186" s="274" t="s">
        <v>699</v>
      </c>
      <c r="B186" s="1008"/>
      <c r="C186" s="124" t="s">
        <v>775</v>
      </c>
      <c r="D186" s="211" t="s">
        <v>769</v>
      </c>
      <c r="E186" s="503"/>
      <c r="F186" s="544"/>
      <c r="G186" s="544"/>
      <c r="H186" s="545"/>
      <c r="I186" s="546"/>
      <c r="J186" s="547"/>
      <c r="K186" s="546"/>
      <c r="L186" s="547"/>
      <c r="M186" s="548"/>
      <c r="N186" s="420"/>
    </row>
    <row r="187" spans="1:14" s="101" customFormat="1" ht="24" customHeight="1">
      <c r="A187" s="274" t="s">
        <v>699</v>
      </c>
      <c r="B187" s="1008"/>
      <c r="C187" s="124" t="s">
        <v>776</v>
      </c>
      <c r="D187" s="211" t="s">
        <v>769</v>
      </c>
      <c r="E187" s="503"/>
      <c r="F187" s="544"/>
      <c r="G187" s="544"/>
      <c r="H187" s="545"/>
      <c r="I187" s="546"/>
      <c r="J187" s="547"/>
      <c r="K187" s="546"/>
      <c r="L187" s="547"/>
      <c r="M187" s="548"/>
      <c r="N187" s="420"/>
    </row>
    <row r="188" spans="1:14" s="101" customFormat="1" ht="27" customHeight="1">
      <c r="A188" s="274" t="s">
        <v>699</v>
      </c>
      <c r="B188" s="1008"/>
      <c r="C188" s="124" t="s">
        <v>777</v>
      </c>
      <c r="D188" s="211" t="s">
        <v>769</v>
      </c>
      <c r="E188" s="503"/>
      <c r="F188" s="544"/>
      <c r="G188" s="544"/>
      <c r="H188" s="545"/>
      <c r="I188" s="546"/>
      <c r="J188" s="547"/>
      <c r="K188" s="546"/>
      <c r="L188" s="547"/>
      <c r="M188" s="548"/>
      <c r="N188" s="420"/>
    </row>
    <row r="189" spans="1:14" s="101" customFormat="1" ht="24" customHeight="1">
      <c r="A189" s="274" t="s">
        <v>699</v>
      </c>
      <c r="B189" s="1008"/>
      <c r="C189" s="124" t="s">
        <v>778</v>
      </c>
      <c r="D189" s="211" t="s">
        <v>769</v>
      </c>
      <c r="E189" s="503"/>
      <c r="F189" s="544"/>
      <c r="G189" s="544"/>
      <c r="H189" s="545"/>
      <c r="I189" s="546"/>
      <c r="J189" s="547"/>
      <c r="K189" s="546"/>
      <c r="L189" s="547"/>
      <c r="M189" s="548"/>
      <c r="N189" s="420"/>
    </row>
    <row r="190" spans="1:14" s="101" customFormat="1" ht="23.25" customHeight="1">
      <c r="A190" s="274" t="s">
        <v>699</v>
      </c>
      <c r="B190" s="1008"/>
      <c r="C190" s="124" t="s">
        <v>779</v>
      </c>
      <c r="D190" s="211" t="s">
        <v>769</v>
      </c>
      <c r="E190" s="503"/>
      <c r="F190" s="544"/>
      <c r="G190" s="544"/>
      <c r="H190" s="545"/>
      <c r="I190" s="546"/>
      <c r="J190" s="547"/>
      <c r="K190" s="546"/>
      <c r="L190" s="547"/>
      <c r="M190" s="548"/>
      <c r="N190" s="420"/>
    </row>
    <row r="191" spans="1:14" s="101" customFormat="1" ht="23.25" customHeight="1">
      <c r="A191" s="274" t="s">
        <v>699</v>
      </c>
      <c r="B191" s="1008"/>
      <c r="C191" s="124" t="s">
        <v>780</v>
      </c>
      <c r="D191" s="211" t="s">
        <v>781</v>
      </c>
      <c r="E191" s="503"/>
      <c r="F191" s="544"/>
      <c r="G191" s="544"/>
      <c r="H191" s="545"/>
      <c r="I191" s="546"/>
      <c r="J191" s="547"/>
      <c r="K191" s="546"/>
      <c r="L191" s="547"/>
      <c r="M191" s="548"/>
      <c r="N191" s="420"/>
    </row>
    <row r="192" spans="1:14" s="101" customFormat="1" ht="23.25" customHeight="1">
      <c r="A192" s="274" t="s">
        <v>699</v>
      </c>
      <c r="B192" s="1008"/>
      <c r="C192" s="124" t="s">
        <v>782</v>
      </c>
      <c r="D192" s="211" t="s">
        <v>783</v>
      </c>
      <c r="E192" s="503"/>
      <c r="F192" s="544"/>
      <c r="G192" s="544"/>
      <c r="H192" s="545"/>
      <c r="I192" s="546"/>
      <c r="J192" s="547"/>
      <c r="K192" s="546"/>
      <c r="L192" s="547"/>
      <c r="M192" s="548"/>
      <c r="N192" s="420"/>
    </row>
    <row r="193" spans="1:14" s="101" customFormat="1" ht="23.25" customHeight="1">
      <c r="A193" s="274" t="s">
        <v>699</v>
      </c>
      <c r="B193" s="1008"/>
      <c r="C193" s="124" t="s">
        <v>784</v>
      </c>
      <c r="D193" s="211" t="s">
        <v>785</v>
      </c>
      <c r="E193" s="503"/>
      <c r="F193" s="544"/>
      <c r="G193" s="544"/>
      <c r="H193" s="545"/>
      <c r="I193" s="546"/>
      <c r="J193" s="547"/>
      <c r="K193" s="546"/>
      <c r="L193" s="547"/>
      <c r="M193" s="548"/>
      <c r="N193" s="420"/>
    </row>
    <row r="194" spans="1:14" s="101" customFormat="1" ht="23.25" customHeight="1">
      <c r="A194" s="274" t="s">
        <v>699</v>
      </c>
      <c r="B194" s="1008"/>
      <c r="C194" s="124" t="s">
        <v>786</v>
      </c>
      <c r="D194" s="211" t="s">
        <v>787</v>
      </c>
      <c r="E194" s="503"/>
      <c r="F194" s="544"/>
      <c r="G194" s="544"/>
      <c r="H194" s="545"/>
      <c r="I194" s="546"/>
      <c r="J194" s="547"/>
      <c r="K194" s="546"/>
      <c r="L194" s="547"/>
      <c r="M194" s="548"/>
      <c r="N194" s="420"/>
    </row>
    <row r="195" spans="1:14" s="101" customFormat="1" ht="23.25" customHeight="1">
      <c r="A195" s="274" t="s">
        <v>699</v>
      </c>
      <c r="B195" s="1008"/>
      <c r="C195" s="124" t="s">
        <v>788</v>
      </c>
      <c r="D195" s="211" t="s">
        <v>762</v>
      </c>
      <c r="E195" s="503">
        <v>15.6</v>
      </c>
      <c r="F195" s="544">
        <v>16.3</v>
      </c>
      <c r="G195" s="544">
        <v>17.2</v>
      </c>
      <c r="H195" s="545">
        <v>17.5</v>
      </c>
      <c r="I195" s="546">
        <v>17.600000000000001</v>
      </c>
      <c r="J195" s="547">
        <v>17.899999999999999</v>
      </c>
      <c r="K195" s="546">
        <v>18</v>
      </c>
      <c r="L195" s="547">
        <v>18.3</v>
      </c>
      <c r="M195" s="548">
        <v>18.5</v>
      </c>
      <c r="N195" s="420"/>
    </row>
    <row r="196" spans="1:14" s="101" customFormat="1" ht="23.25" customHeight="1">
      <c r="A196" s="274" t="s">
        <v>699</v>
      </c>
      <c r="B196" s="1008"/>
      <c r="C196" s="124" t="s">
        <v>789</v>
      </c>
      <c r="D196" s="211" t="s">
        <v>762</v>
      </c>
      <c r="E196" s="503"/>
      <c r="F196" s="544"/>
      <c r="G196" s="544"/>
      <c r="H196" s="545"/>
      <c r="I196" s="546"/>
      <c r="J196" s="547"/>
      <c r="K196" s="546"/>
      <c r="L196" s="547"/>
      <c r="M196" s="548"/>
      <c r="N196" s="420"/>
    </row>
    <row r="197" spans="1:14" s="101" customFormat="1" ht="23.25" customHeight="1">
      <c r="A197" s="274" t="s">
        <v>699</v>
      </c>
      <c r="B197" s="1008"/>
      <c r="C197" s="124" t="s">
        <v>790</v>
      </c>
      <c r="D197" s="211" t="s">
        <v>791</v>
      </c>
      <c r="E197" s="503"/>
      <c r="F197" s="544"/>
      <c r="G197" s="544"/>
      <c r="H197" s="545"/>
      <c r="I197" s="546"/>
      <c r="J197" s="547"/>
      <c r="K197" s="546"/>
      <c r="L197" s="547"/>
      <c r="M197" s="548"/>
      <c r="N197" s="420"/>
    </row>
    <row r="198" spans="1:14" s="101" customFormat="1" ht="23.25" customHeight="1">
      <c r="A198" s="274" t="s">
        <v>699</v>
      </c>
      <c r="B198" s="1008"/>
      <c r="C198" s="124" t="s">
        <v>792</v>
      </c>
      <c r="D198" s="211" t="s">
        <v>783</v>
      </c>
      <c r="E198" s="503"/>
      <c r="F198" s="544"/>
      <c r="G198" s="544"/>
      <c r="H198" s="545"/>
      <c r="I198" s="546"/>
      <c r="J198" s="547"/>
      <c r="K198" s="546"/>
      <c r="L198" s="547"/>
      <c r="M198" s="548"/>
      <c r="N198" s="420"/>
    </row>
    <row r="199" spans="1:14" s="101" customFormat="1" ht="23.25" customHeight="1">
      <c r="A199" s="274" t="s">
        <v>699</v>
      </c>
      <c r="B199" s="1008"/>
      <c r="C199" s="124" t="s">
        <v>793</v>
      </c>
      <c r="D199" s="211" t="s">
        <v>783</v>
      </c>
      <c r="E199" s="503"/>
      <c r="F199" s="544"/>
      <c r="G199" s="544"/>
      <c r="H199" s="545"/>
      <c r="I199" s="546"/>
      <c r="J199" s="547"/>
      <c r="K199" s="546"/>
      <c r="L199" s="547"/>
      <c r="M199" s="548"/>
      <c r="N199" s="420"/>
    </row>
    <row r="200" spans="1:14" s="101" customFormat="1" ht="23.25" customHeight="1">
      <c r="A200" s="274" t="s">
        <v>699</v>
      </c>
      <c r="B200" s="1008"/>
      <c r="C200" s="124" t="s">
        <v>794</v>
      </c>
      <c r="D200" s="211" t="s">
        <v>762</v>
      </c>
      <c r="E200" s="503"/>
      <c r="F200" s="544"/>
      <c r="G200" s="544"/>
      <c r="H200" s="545"/>
      <c r="I200" s="546"/>
      <c r="J200" s="547"/>
      <c r="K200" s="546"/>
      <c r="L200" s="547"/>
      <c r="M200" s="548"/>
      <c r="N200" s="420"/>
    </row>
    <row r="201" spans="1:14" s="101" customFormat="1" ht="23.25" customHeight="1">
      <c r="A201" s="274" t="s">
        <v>699</v>
      </c>
      <c r="B201" s="1008"/>
      <c r="C201" s="124" t="s">
        <v>25</v>
      </c>
      <c r="D201" s="211" t="s">
        <v>26</v>
      </c>
      <c r="E201" s="503"/>
      <c r="F201" s="544"/>
      <c r="G201" s="544"/>
      <c r="H201" s="545"/>
      <c r="I201" s="546"/>
      <c r="J201" s="547"/>
      <c r="K201" s="546"/>
      <c r="L201" s="547"/>
      <c r="M201" s="548"/>
      <c r="N201" s="420"/>
    </row>
    <row r="202" spans="1:14" s="101" customFormat="1" ht="23.25" customHeight="1">
      <c r="A202" s="274" t="s">
        <v>699</v>
      </c>
      <c r="B202" s="1008"/>
      <c r="C202" s="124" t="s">
        <v>27</v>
      </c>
      <c r="D202" s="211" t="s">
        <v>26</v>
      </c>
      <c r="E202" s="503"/>
      <c r="F202" s="544"/>
      <c r="G202" s="544"/>
      <c r="H202" s="545"/>
      <c r="I202" s="546"/>
      <c r="J202" s="547"/>
      <c r="K202" s="546"/>
      <c r="L202" s="547"/>
      <c r="M202" s="548"/>
      <c r="N202" s="420"/>
    </row>
    <row r="203" spans="1:14" s="101" customFormat="1" ht="23.25" customHeight="1">
      <c r="A203" s="274" t="s">
        <v>699</v>
      </c>
      <c r="B203" s="1008"/>
      <c r="C203" s="124" t="s">
        <v>28</v>
      </c>
      <c r="D203" s="211" t="s">
        <v>26</v>
      </c>
      <c r="E203" s="503"/>
      <c r="F203" s="544"/>
      <c r="G203" s="544"/>
      <c r="H203" s="545"/>
      <c r="I203" s="546"/>
      <c r="J203" s="547"/>
      <c r="K203" s="546"/>
      <c r="L203" s="547"/>
      <c r="M203" s="548"/>
      <c r="N203" s="420"/>
    </row>
    <row r="204" spans="1:14" s="101" customFormat="1" ht="23.25" customHeight="1">
      <c r="A204" s="274" t="s">
        <v>699</v>
      </c>
      <c r="B204" s="1008"/>
      <c r="C204" s="124" t="s">
        <v>29</v>
      </c>
      <c r="D204" s="211" t="s">
        <v>26</v>
      </c>
      <c r="E204" s="503"/>
      <c r="F204" s="544"/>
      <c r="G204" s="544"/>
      <c r="H204" s="545"/>
      <c r="I204" s="546"/>
      <c r="J204" s="547"/>
      <c r="K204" s="546"/>
      <c r="L204" s="547"/>
      <c r="M204" s="548"/>
      <c r="N204" s="420"/>
    </row>
    <row r="205" spans="1:14" s="101" customFormat="1" ht="23.25" customHeight="1">
      <c r="A205" s="274" t="s">
        <v>699</v>
      </c>
      <c r="B205" s="1008"/>
      <c r="C205" s="124" t="s">
        <v>34</v>
      </c>
      <c r="D205" s="211" t="s">
        <v>762</v>
      </c>
      <c r="E205" s="503"/>
      <c r="F205" s="544"/>
      <c r="G205" s="544"/>
      <c r="H205" s="545"/>
      <c r="I205" s="546"/>
      <c r="J205" s="547"/>
      <c r="K205" s="546"/>
      <c r="L205" s="547"/>
      <c r="M205" s="548"/>
      <c r="N205" s="420"/>
    </row>
    <row r="206" spans="1:14" s="101" customFormat="1" ht="23.25" customHeight="1">
      <c r="A206" s="274" t="s">
        <v>699</v>
      </c>
      <c r="B206" s="1008"/>
      <c r="C206" s="124" t="s">
        <v>35</v>
      </c>
      <c r="D206" s="211" t="s">
        <v>762</v>
      </c>
      <c r="E206" s="503"/>
      <c r="F206" s="544"/>
      <c r="G206" s="544"/>
      <c r="H206" s="545"/>
      <c r="I206" s="546"/>
      <c r="J206" s="547"/>
      <c r="K206" s="546"/>
      <c r="L206" s="547"/>
      <c r="M206" s="548"/>
      <c r="N206" s="420"/>
    </row>
    <row r="207" spans="1:14" s="101" customFormat="1" ht="23.25" customHeight="1">
      <c r="A207" s="274" t="s">
        <v>699</v>
      </c>
      <c r="B207" s="1008"/>
      <c r="C207" s="124" t="s">
        <v>36</v>
      </c>
      <c r="D207" s="211" t="s">
        <v>37</v>
      </c>
      <c r="E207" s="503"/>
      <c r="F207" s="544"/>
      <c r="G207" s="544"/>
      <c r="H207" s="545"/>
      <c r="I207" s="546"/>
      <c r="J207" s="547"/>
      <c r="K207" s="546"/>
      <c r="L207" s="547"/>
      <c r="M207" s="548"/>
      <c r="N207" s="420"/>
    </row>
    <row r="208" spans="1:14" s="101" customFormat="1" ht="23.25" customHeight="1">
      <c r="A208" s="274" t="s">
        <v>699</v>
      </c>
      <c r="B208" s="1008"/>
      <c r="C208" s="124" t="s">
        <v>38</v>
      </c>
      <c r="D208" s="211" t="s">
        <v>783</v>
      </c>
      <c r="E208" s="503"/>
      <c r="F208" s="544"/>
      <c r="G208" s="544"/>
      <c r="H208" s="545"/>
      <c r="I208" s="546"/>
      <c r="J208" s="547"/>
      <c r="K208" s="546"/>
      <c r="L208" s="547"/>
      <c r="M208" s="548"/>
      <c r="N208" s="420"/>
    </row>
    <row r="209" spans="1:14" s="101" customFormat="1" ht="23.25" customHeight="1">
      <c r="A209" s="274" t="s">
        <v>699</v>
      </c>
      <c r="B209" s="1008"/>
      <c r="C209" s="124" t="s">
        <v>39</v>
      </c>
      <c r="D209" s="211" t="s">
        <v>783</v>
      </c>
      <c r="E209" s="503"/>
      <c r="F209" s="544"/>
      <c r="G209" s="544"/>
      <c r="H209" s="545"/>
      <c r="I209" s="546"/>
      <c r="J209" s="547"/>
      <c r="K209" s="546"/>
      <c r="L209" s="547"/>
      <c r="M209" s="548"/>
      <c r="N209" s="420"/>
    </row>
    <row r="210" spans="1:14" s="101" customFormat="1" ht="23.25" customHeight="1">
      <c r="A210" s="274" t="s">
        <v>699</v>
      </c>
      <c r="B210" s="1008"/>
      <c r="C210" s="124" t="s">
        <v>40</v>
      </c>
      <c r="D210" s="211" t="s">
        <v>41</v>
      </c>
      <c r="E210" s="503"/>
      <c r="F210" s="544"/>
      <c r="G210" s="544"/>
      <c r="H210" s="545"/>
      <c r="I210" s="546"/>
      <c r="J210" s="547"/>
      <c r="K210" s="546"/>
      <c r="L210" s="547"/>
      <c r="M210" s="548"/>
      <c r="N210" s="420"/>
    </row>
    <row r="211" spans="1:14" s="101" customFormat="1" ht="23.25" customHeight="1">
      <c r="A211" s="274" t="s">
        <v>699</v>
      </c>
      <c r="B211" s="1008"/>
      <c r="C211" s="124" t="s">
        <v>409</v>
      </c>
      <c r="D211" s="211" t="s">
        <v>41</v>
      </c>
      <c r="E211" s="503"/>
      <c r="F211" s="544"/>
      <c r="G211" s="544"/>
      <c r="H211" s="545"/>
      <c r="I211" s="546"/>
      <c r="J211" s="547"/>
      <c r="K211" s="546"/>
      <c r="L211" s="547"/>
      <c r="M211" s="548"/>
      <c r="N211" s="420"/>
    </row>
    <row r="212" spans="1:14" s="101" customFormat="1" ht="23.25" customHeight="1">
      <c r="A212" s="274" t="s">
        <v>699</v>
      </c>
      <c r="B212" s="1008"/>
      <c r="C212" s="138" t="s">
        <v>410</v>
      </c>
      <c r="D212" s="211" t="s">
        <v>41</v>
      </c>
      <c r="E212" s="503"/>
      <c r="F212" s="544"/>
      <c r="G212" s="544"/>
      <c r="H212" s="545"/>
      <c r="I212" s="546"/>
      <c r="J212" s="547"/>
      <c r="K212" s="546"/>
      <c r="L212" s="547"/>
      <c r="M212" s="548"/>
      <c r="N212" s="420"/>
    </row>
    <row r="213" spans="1:14" s="101" customFormat="1" ht="23.25" customHeight="1">
      <c r="A213" s="274" t="s">
        <v>699</v>
      </c>
      <c r="B213" s="1008"/>
      <c r="C213" s="124" t="s">
        <v>411</v>
      </c>
      <c r="D213" s="211"/>
      <c r="E213" s="549"/>
      <c r="F213" s="504"/>
      <c r="G213" s="504"/>
      <c r="H213" s="550"/>
      <c r="I213" s="551"/>
      <c r="J213" s="505"/>
      <c r="K213" s="551"/>
      <c r="L213" s="505"/>
      <c r="M213" s="507"/>
      <c r="N213" s="420"/>
    </row>
    <row r="214" spans="1:14" s="101" customFormat="1" ht="21" customHeight="1">
      <c r="A214" s="274" t="s">
        <v>699</v>
      </c>
      <c r="B214" s="1008"/>
      <c r="C214" s="194" t="s">
        <v>467</v>
      </c>
      <c r="D214" s="216" t="s">
        <v>791</v>
      </c>
      <c r="E214" s="503">
        <v>346.5</v>
      </c>
      <c r="F214" s="544">
        <v>334.6</v>
      </c>
      <c r="G214" s="544">
        <v>338.2</v>
      </c>
      <c r="H214" s="545">
        <v>340</v>
      </c>
      <c r="I214" s="546">
        <v>342</v>
      </c>
      <c r="J214" s="547">
        <v>342</v>
      </c>
      <c r="K214" s="546">
        <v>344</v>
      </c>
      <c r="L214" s="547">
        <v>344</v>
      </c>
      <c r="M214" s="548">
        <v>346</v>
      </c>
      <c r="N214" s="420"/>
    </row>
    <row r="215" spans="1:14" s="101" customFormat="1" ht="21" customHeight="1">
      <c r="A215" s="274" t="s">
        <v>699</v>
      </c>
      <c r="B215" s="1008"/>
      <c r="C215" s="194" t="s">
        <v>468</v>
      </c>
      <c r="D215" s="216" t="s">
        <v>791</v>
      </c>
      <c r="E215" s="503">
        <v>18.3</v>
      </c>
      <c r="F215" s="544">
        <v>16.2</v>
      </c>
      <c r="G215" s="544">
        <v>14</v>
      </c>
      <c r="H215" s="545">
        <v>13.7</v>
      </c>
      <c r="I215" s="546">
        <v>14</v>
      </c>
      <c r="J215" s="547">
        <v>13.5</v>
      </c>
      <c r="K215" s="546">
        <v>13.8</v>
      </c>
      <c r="L215" s="547">
        <v>13.2</v>
      </c>
      <c r="M215" s="548">
        <v>13.5</v>
      </c>
      <c r="N215" s="420"/>
    </row>
    <row r="216" spans="1:14" s="101" customFormat="1" ht="21" customHeight="1">
      <c r="A216" s="274" t="s">
        <v>699</v>
      </c>
      <c r="B216" s="1008"/>
      <c r="C216" s="194" t="s">
        <v>469</v>
      </c>
      <c r="D216" s="216" t="s">
        <v>470</v>
      </c>
      <c r="E216" s="503">
        <v>5.8</v>
      </c>
      <c r="F216" s="544">
        <v>6.1</v>
      </c>
      <c r="G216" s="544">
        <v>6.1</v>
      </c>
      <c r="H216" s="545">
        <v>6.1</v>
      </c>
      <c r="I216" s="546">
        <v>6.1</v>
      </c>
      <c r="J216" s="547">
        <v>6.1</v>
      </c>
      <c r="K216" s="546">
        <v>6.1</v>
      </c>
      <c r="L216" s="547">
        <v>6.1</v>
      </c>
      <c r="M216" s="548">
        <v>6.1</v>
      </c>
      <c r="N216" s="420"/>
    </row>
    <row r="217" spans="1:14" s="101" customFormat="1" ht="21" customHeight="1">
      <c r="A217" s="274" t="s">
        <v>699</v>
      </c>
      <c r="B217" s="1008"/>
      <c r="C217" s="194" t="s">
        <v>471</v>
      </c>
      <c r="D217" s="216" t="s">
        <v>472</v>
      </c>
      <c r="E217" s="503">
        <v>134.19999999999999</v>
      </c>
      <c r="F217" s="544">
        <v>137.6</v>
      </c>
      <c r="G217" s="544">
        <v>137</v>
      </c>
      <c r="H217" s="545">
        <v>136.5</v>
      </c>
      <c r="I217" s="546">
        <v>136.80000000000001</v>
      </c>
      <c r="J217" s="547">
        <v>136</v>
      </c>
      <c r="K217" s="546">
        <v>136.5</v>
      </c>
      <c r="L217" s="547">
        <v>135.5</v>
      </c>
      <c r="M217" s="548">
        <v>136</v>
      </c>
      <c r="N217" s="420"/>
    </row>
    <row r="218" spans="1:14" s="101" customFormat="1" ht="21" customHeight="1">
      <c r="A218" s="274" t="s">
        <v>699</v>
      </c>
      <c r="B218" s="1008"/>
      <c r="C218" s="194"/>
      <c r="D218" s="216"/>
      <c r="E218" s="74"/>
      <c r="F218" s="75"/>
      <c r="G218" s="77"/>
      <c r="H218" s="170"/>
      <c r="I218" s="76"/>
      <c r="J218" s="74"/>
      <c r="K218" s="76"/>
      <c r="L218" s="74"/>
      <c r="M218" s="76"/>
      <c r="N218" s="420"/>
    </row>
    <row r="219" spans="1:14" s="101" customFormat="1" ht="21" customHeight="1">
      <c r="A219" s="274" t="s">
        <v>699</v>
      </c>
      <c r="B219" s="1008"/>
      <c r="C219" s="194"/>
      <c r="D219" s="216"/>
      <c r="E219" s="74"/>
      <c r="F219" s="75"/>
      <c r="G219" s="77"/>
      <c r="H219" s="170"/>
      <c r="I219" s="76"/>
      <c r="J219" s="74"/>
      <c r="K219" s="76"/>
      <c r="L219" s="74"/>
      <c r="M219" s="76"/>
      <c r="N219" s="420"/>
    </row>
    <row r="220" spans="1:14" s="101" customFormat="1" ht="21" customHeight="1">
      <c r="A220" s="274" t="s">
        <v>699</v>
      </c>
      <c r="B220" s="1008"/>
      <c r="C220" s="194"/>
      <c r="D220" s="216"/>
      <c r="E220" s="74"/>
      <c r="F220" s="75"/>
      <c r="G220" s="77"/>
      <c r="H220" s="170"/>
      <c r="I220" s="76"/>
      <c r="J220" s="74"/>
      <c r="K220" s="76"/>
      <c r="L220" s="74"/>
      <c r="M220" s="76"/>
      <c r="N220" s="420"/>
    </row>
    <row r="221" spans="1:14" s="101" customFormat="1" ht="21" customHeight="1">
      <c r="A221" s="274" t="s">
        <v>699</v>
      </c>
      <c r="B221" s="1008"/>
      <c r="C221" s="194"/>
      <c r="D221" s="216"/>
      <c r="E221" s="74"/>
      <c r="F221" s="75"/>
      <c r="G221" s="77"/>
      <c r="H221" s="170"/>
      <c r="I221" s="76"/>
      <c r="J221" s="74"/>
      <c r="K221" s="76"/>
      <c r="L221" s="74"/>
      <c r="M221" s="76"/>
      <c r="N221" s="420"/>
    </row>
    <row r="222" spans="1:14" s="101" customFormat="1" ht="21" customHeight="1">
      <c r="A222" s="274" t="s">
        <v>699</v>
      </c>
      <c r="B222" s="1008"/>
      <c r="C222" s="194"/>
      <c r="D222" s="216"/>
      <c r="E222" s="74"/>
      <c r="F222" s="75"/>
      <c r="G222" s="77"/>
      <c r="H222" s="170"/>
      <c r="I222" s="76"/>
      <c r="J222" s="74"/>
      <c r="K222" s="76"/>
      <c r="L222" s="74"/>
      <c r="M222" s="76"/>
      <c r="N222" s="420"/>
    </row>
    <row r="223" spans="1:14" s="101" customFormat="1" ht="21" customHeight="1">
      <c r="A223" s="274" t="s">
        <v>699</v>
      </c>
      <c r="B223" s="1008"/>
      <c r="C223" s="194"/>
      <c r="D223" s="216"/>
      <c r="E223" s="74"/>
      <c r="F223" s="75"/>
      <c r="G223" s="77"/>
      <c r="H223" s="170"/>
      <c r="I223" s="76"/>
      <c r="J223" s="74"/>
      <c r="K223" s="76"/>
      <c r="L223" s="74"/>
      <c r="M223" s="76"/>
      <c r="N223" s="420"/>
    </row>
    <row r="224" spans="1:14" s="101" customFormat="1" ht="21" customHeight="1">
      <c r="A224" s="274" t="s">
        <v>699</v>
      </c>
      <c r="B224" s="1008"/>
      <c r="C224" s="194"/>
      <c r="D224" s="216"/>
      <c r="E224" s="74"/>
      <c r="F224" s="75"/>
      <c r="G224" s="77"/>
      <c r="H224" s="170"/>
      <c r="I224" s="76"/>
      <c r="J224" s="74"/>
      <c r="K224" s="76"/>
      <c r="L224" s="74"/>
      <c r="M224" s="76"/>
      <c r="N224" s="420"/>
    </row>
    <row r="225" spans="1:29" s="101" customFormat="1" ht="21" customHeight="1">
      <c r="A225" s="274" t="s">
        <v>699</v>
      </c>
      <c r="B225" s="1008"/>
      <c r="C225" s="194"/>
      <c r="D225" s="216"/>
      <c r="E225" s="74"/>
      <c r="F225" s="75"/>
      <c r="G225" s="77"/>
      <c r="H225" s="170"/>
      <c r="I225" s="76"/>
      <c r="J225" s="74"/>
      <c r="K225" s="76"/>
      <c r="L225" s="74"/>
      <c r="M225" s="76"/>
      <c r="N225" s="420"/>
    </row>
    <row r="226" spans="1:29" s="101" customFormat="1" ht="21" customHeight="1">
      <c r="A226" s="274" t="s">
        <v>699</v>
      </c>
      <c r="B226" s="1008"/>
      <c r="C226" s="194"/>
      <c r="D226" s="216"/>
      <c r="E226" s="74"/>
      <c r="F226" s="75"/>
      <c r="G226" s="77"/>
      <c r="H226" s="170"/>
      <c r="I226" s="76"/>
      <c r="J226" s="74"/>
      <c r="K226" s="76"/>
      <c r="L226" s="74"/>
      <c r="M226" s="76"/>
      <c r="N226" s="420"/>
    </row>
    <row r="227" spans="1:29" s="101" customFormat="1" ht="21" customHeight="1">
      <c r="A227" s="274" t="s">
        <v>699</v>
      </c>
      <c r="B227" s="1008"/>
      <c r="C227" s="194"/>
      <c r="D227" s="216"/>
      <c r="E227" s="74"/>
      <c r="F227" s="75"/>
      <c r="G227" s="77"/>
      <c r="H227" s="170"/>
      <c r="I227" s="76"/>
      <c r="J227" s="74"/>
      <c r="K227" s="76"/>
      <c r="L227" s="74"/>
      <c r="M227" s="76"/>
      <c r="N227" s="420"/>
    </row>
    <row r="228" spans="1:29" s="101" customFormat="1" ht="21" customHeight="1">
      <c r="A228" s="274" t="s">
        <v>699</v>
      </c>
      <c r="B228" s="1008"/>
      <c r="C228" s="194"/>
      <c r="D228" s="216"/>
      <c r="E228" s="74"/>
      <c r="F228" s="75"/>
      <c r="G228" s="77"/>
      <c r="H228" s="170"/>
      <c r="I228" s="76"/>
      <c r="J228" s="74"/>
      <c r="K228" s="76"/>
      <c r="L228" s="74"/>
      <c r="M228" s="76"/>
      <c r="N228" s="420"/>
    </row>
    <row r="229" spans="1:29" s="101" customFormat="1" ht="21" customHeight="1">
      <c r="A229" s="274" t="s">
        <v>699</v>
      </c>
      <c r="B229" s="1008"/>
      <c r="C229" s="194"/>
      <c r="D229" s="216"/>
      <c r="E229" s="74"/>
      <c r="F229" s="75"/>
      <c r="G229" s="77"/>
      <c r="H229" s="170"/>
      <c r="I229" s="76"/>
      <c r="J229" s="74"/>
      <c r="K229" s="76"/>
      <c r="L229" s="74"/>
      <c r="M229" s="76"/>
      <c r="N229" s="420"/>
    </row>
    <row r="230" spans="1:29" s="101" customFormat="1" ht="21" customHeight="1">
      <c r="A230" s="274" t="s">
        <v>699</v>
      </c>
      <c r="B230" s="1008"/>
      <c r="C230" s="194"/>
      <c r="D230" s="216"/>
      <c r="E230" s="74"/>
      <c r="F230" s="75"/>
      <c r="G230" s="77"/>
      <c r="H230" s="170"/>
      <c r="I230" s="76"/>
      <c r="J230" s="74"/>
      <c r="K230" s="76"/>
      <c r="L230" s="74"/>
      <c r="M230" s="76"/>
      <c r="N230" s="420"/>
    </row>
    <row r="231" spans="1:29" s="101" customFormat="1" ht="21" customHeight="1">
      <c r="A231" s="274" t="s">
        <v>699</v>
      </c>
      <c r="B231" s="1008"/>
      <c r="C231" s="194"/>
      <c r="D231" s="216"/>
      <c r="E231" s="74"/>
      <c r="F231" s="75"/>
      <c r="G231" s="77"/>
      <c r="H231" s="170"/>
      <c r="I231" s="76"/>
      <c r="J231" s="74"/>
      <c r="K231" s="76"/>
      <c r="L231" s="74"/>
      <c r="M231" s="76"/>
      <c r="N231" s="420"/>
    </row>
    <row r="232" spans="1:29" s="101" customFormat="1" ht="21" customHeight="1">
      <c r="A232" s="274" t="s">
        <v>699</v>
      </c>
      <c r="B232" s="1008"/>
      <c r="C232" s="194"/>
      <c r="D232" s="216"/>
      <c r="E232" s="74"/>
      <c r="F232" s="75"/>
      <c r="G232" s="77"/>
      <c r="H232" s="170"/>
      <c r="I232" s="76"/>
      <c r="J232" s="74"/>
      <c r="K232" s="76"/>
      <c r="L232" s="74"/>
      <c r="M232" s="76"/>
      <c r="N232" s="420"/>
    </row>
    <row r="233" spans="1:29" s="101" customFormat="1" ht="21" customHeight="1">
      <c r="A233" s="274" t="s">
        <v>699</v>
      </c>
      <c r="B233" s="1008"/>
      <c r="C233" s="194"/>
      <c r="D233" s="216"/>
      <c r="E233" s="74"/>
      <c r="F233" s="75"/>
      <c r="G233" s="77"/>
      <c r="H233" s="170"/>
      <c r="I233" s="76"/>
      <c r="J233" s="74"/>
      <c r="K233" s="76"/>
      <c r="L233" s="74"/>
      <c r="M233" s="76"/>
      <c r="N233" s="420"/>
    </row>
    <row r="234" spans="1:29" s="101" customFormat="1" ht="21" customHeight="1">
      <c r="A234" s="274" t="s">
        <v>699</v>
      </c>
      <c r="B234" s="1008"/>
      <c r="C234" s="194"/>
      <c r="D234" s="216"/>
      <c r="E234" s="74"/>
      <c r="F234" s="75"/>
      <c r="G234" s="77"/>
      <c r="H234" s="170"/>
      <c r="I234" s="76"/>
      <c r="J234" s="74"/>
      <c r="K234" s="76"/>
      <c r="L234" s="74"/>
      <c r="M234" s="76"/>
      <c r="N234" s="420"/>
    </row>
    <row r="235" spans="1:29" s="101" customFormat="1" ht="21" customHeight="1">
      <c r="A235" s="274" t="s">
        <v>699</v>
      </c>
      <c r="B235" s="1008"/>
      <c r="C235" s="194"/>
      <c r="D235" s="216"/>
      <c r="E235" s="74"/>
      <c r="F235" s="75"/>
      <c r="G235" s="77"/>
      <c r="H235" s="170"/>
      <c r="I235" s="76"/>
      <c r="J235" s="74"/>
      <c r="K235" s="76"/>
      <c r="L235" s="74"/>
      <c r="M235" s="76"/>
      <c r="N235" s="420"/>
    </row>
    <row r="236" spans="1:29" s="101" customFormat="1" ht="21" customHeight="1">
      <c r="A236" s="274" t="s">
        <v>699</v>
      </c>
      <c r="B236" s="1008"/>
      <c r="C236" s="194"/>
      <c r="D236" s="216"/>
      <c r="E236" s="74"/>
      <c r="F236" s="75"/>
      <c r="G236" s="77"/>
      <c r="H236" s="170"/>
      <c r="I236" s="76"/>
      <c r="J236" s="74"/>
      <c r="K236" s="76"/>
      <c r="L236" s="74"/>
      <c r="M236" s="76"/>
      <c r="N236" s="420"/>
    </row>
    <row r="237" spans="1:29" s="239" customFormat="1" ht="20.25" customHeight="1">
      <c r="A237" s="351" t="s">
        <v>700</v>
      </c>
      <c r="C237" s="964" t="s">
        <v>519</v>
      </c>
      <c r="D237" s="965"/>
      <c r="E237" s="965"/>
      <c r="F237" s="965"/>
      <c r="G237" s="965"/>
      <c r="H237" s="965"/>
      <c r="I237" s="965"/>
      <c r="J237" s="965"/>
      <c r="K237" s="965"/>
      <c r="L237" s="965"/>
      <c r="M237" s="966"/>
      <c r="N237" s="419"/>
      <c r="O237" s="13"/>
      <c r="P237" s="13"/>
      <c r="Q237" s="13"/>
      <c r="R237" s="13"/>
      <c r="S237" s="13"/>
      <c r="T237" s="13"/>
      <c r="U237" s="13"/>
      <c r="V237" s="13"/>
      <c r="W237" s="13"/>
      <c r="X237" s="13"/>
      <c r="Y237" s="13"/>
      <c r="Z237" s="238"/>
      <c r="AA237" s="238"/>
      <c r="AB237" s="238"/>
      <c r="AC237" s="238"/>
    </row>
    <row r="238" spans="1:29" s="79" customFormat="1" ht="21" customHeight="1">
      <c r="A238" s="351" t="s">
        <v>700</v>
      </c>
      <c r="B238" s="959" t="s">
        <v>519</v>
      </c>
      <c r="C238" s="231" t="s">
        <v>412</v>
      </c>
      <c r="D238" s="232"/>
      <c r="E238" s="233"/>
      <c r="F238" s="234"/>
      <c r="G238" s="235"/>
      <c r="H238" s="236"/>
      <c r="I238" s="237"/>
      <c r="J238" s="233"/>
      <c r="K238" s="237"/>
      <c r="L238" s="233"/>
      <c r="M238" s="237"/>
      <c r="N238" s="422"/>
      <c r="O238" s="241"/>
    </row>
    <row r="239" spans="1:29" s="80" customFormat="1" ht="21" customHeight="1">
      <c r="A239" s="351" t="s">
        <v>700</v>
      </c>
      <c r="B239" s="959"/>
      <c r="C239" s="135" t="s">
        <v>413</v>
      </c>
      <c r="D239" s="211" t="s">
        <v>382</v>
      </c>
      <c r="E239" s="552">
        <v>260284</v>
      </c>
      <c r="F239" s="552">
        <v>302116.90000000002</v>
      </c>
      <c r="G239" s="553">
        <v>323498</v>
      </c>
      <c r="H239" s="554">
        <v>338366.2</v>
      </c>
      <c r="I239" s="553">
        <v>347113</v>
      </c>
      <c r="J239" s="554">
        <v>358671.5</v>
      </c>
      <c r="K239" s="553">
        <v>369633.1</v>
      </c>
      <c r="L239" s="554">
        <v>379134.7</v>
      </c>
      <c r="M239" s="555">
        <v>394919.1</v>
      </c>
      <c r="N239" s="422"/>
      <c r="O239" s="241"/>
    </row>
    <row r="240" spans="1:29" s="80" customFormat="1" ht="21" customHeight="1">
      <c r="A240" s="351" t="s">
        <v>700</v>
      </c>
      <c r="B240" s="959"/>
      <c r="C240" s="136" t="s">
        <v>414</v>
      </c>
      <c r="D240" s="211" t="s">
        <v>564</v>
      </c>
      <c r="E240" s="556">
        <v>88.8</v>
      </c>
      <c r="F240" s="552">
        <v>104.4</v>
      </c>
      <c r="G240" s="522">
        <v>97.3</v>
      </c>
      <c r="H240" s="520">
        <v>100.1</v>
      </c>
      <c r="I240" s="522">
        <v>101.7</v>
      </c>
      <c r="J240" s="520">
        <v>101.2</v>
      </c>
      <c r="K240" s="522">
        <v>102</v>
      </c>
      <c r="L240" s="520">
        <v>101.3</v>
      </c>
      <c r="M240" s="557">
        <v>102.8</v>
      </c>
      <c r="N240" s="422"/>
      <c r="O240" s="241"/>
    </row>
    <row r="241" spans="1:15" s="80" customFormat="1" ht="21" customHeight="1">
      <c r="A241" s="351" t="s">
        <v>700</v>
      </c>
      <c r="B241" s="959"/>
      <c r="C241" s="137" t="s">
        <v>708</v>
      </c>
      <c r="D241" s="212" t="s">
        <v>515</v>
      </c>
      <c r="E241" s="558">
        <v>104.4</v>
      </c>
      <c r="F241" s="559">
        <v>111.2</v>
      </c>
      <c r="G241" s="560">
        <v>110</v>
      </c>
      <c r="H241" s="561">
        <v>104.5</v>
      </c>
      <c r="I241" s="560">
        <v>105.5</v>
      </c>
      <c r="J241" s="561">
        <v>104.7</v>
      </c>
      <c r="K241" s="560">
        <v>104.4</v>
      </c>
      <c r="L241" s="561">
        <v>104.4</v>
      </c>
      <c r="M241" s="562">
        <v>103.9</v>
      </c>
      <c r="N241" s="422"/>
      <c r="O241" s="241"/>
    </row>
    <row r="242" spans="1:15" s="80" customFormat="1" ht="21" customHeight="1">
      <c r="A242" s="351" t="s">
        <v>700</v>
      </c>
      <c r="B242" s="959"/>
      <c r="C242" s="135" t="s">
        <v>415</v>
      </c>
      <c r="D242" s="211" t="s">
        <v>382</v>
      </c>
      <c r="E242" s="556">
        <v>134845</v>
      </c>
      <c r="F242" s="552">
        <v>167648.79999999999</v>
      </c>
      <c r="G242" s="522">
        <v>166062.9</v>
      </c>
      <c r="H242" s="520">
        <v>173530.5</v>
      </c>
      <c r="I242" s="563">
        <v>177599</v>
      </c>
      <c r="J242" s="520">
        <v>183561</v>
      </c>
      <c r="K242" s="563">
        <v>188106.4</v>
      </c>
      <c r="L242" s="520">
        <v>193198.6</v>
      </c>
      <c r="M242" s="564">
        <v>200105.5</v>
      </c>
      <c r="N242" s="422"/>
      <c r="O242" s="241"/>
    </row>
    <row r="243" spans="1:15" s="79" customFormat="1" ht="21" customHeight="1">
      <c r="A243" s="351" t="s">
        <v>700</v>
      </c>
      <c r="B243" s="959"/>
      <c r="C243" s="138" t="s">
        <v>414</v>
      </c>
      <c r="D243" s="211" t="s">
        <v>564</v>
      </c>
      <c r="E243" s="565">
        <v>86.5</v>
      </c>
      <c r="F243" s="566">
        <v>111.8</v>
      </c>
      <c r="G243" s="507">
        <v>90</v>
      </c>
      <c r="H243" s="505">
        <v>100</v>
      </c>
      <c r="I243" s="507">
        <v>101.4</v>
      </c>
      <c r="J243" s="505">
        <v>101</v>
      </c>
      <c r="K243" s="507">
        <v>101.5</v>
      </c>
      <c r="L243" s="505">
        <v>100.8</v>
      </c>
      <c r="M243" s="567">
        <v>102.4</v>
      </c>
      <c r="N243" s="422"/>
      <c r="O243" s="241"/>
    </row>
    <row r="244" spans="1:15" s="79" customFormat="1" ht="21" customHeight="1">
      <c r="A244" s="351" t="s">
        <v>700</v>
      </c>
      <c r="B244" s="959"/>
      <c r="C244" s="139" t="s">
        <v>708</v>
      </c>
      <c r="D244" s="212" t="s">
        <v>515</v>
      </c>
      <c r="E244" s="568">
        <v>104.4</v>
      </c>
      <c r="F244" s="568">
        <v>111.2</v>
      </c>
      <c r="G244" s="512">
        <v>110</v>
      </c>
      <c r="H244" s="510">
        <v>104.5</v>
      </c>
      <c r="I244" s="512">
        <v>105.5</v>
      </c>
      <c r="J244" s="510">
        <v>104.7</v>
      </c>
      <c r="K244" s="512">
        <v>104.4</v>
      </c>
      <c r="L244" s="510">
        <v>104.4</v>
      </c>
      <c r="M244" s="569">
        <v>103.9</v>
      </c>
      <c r="N244" s="422"/>
      <c r="O244" s="241"/>
    </row>
    <row r="245" spans="1:15" s="80" customFormat="1" ht="21" customHeight="1">
      <c r="A245" s="351" t="s">
        <v>700</v>
      </c>
      <c r="B245" s="959"/>
      <c r="C245" s="135" t="s">
        <v>416</v>
      </c>
      <c r="D245" s="211" t="s">
        <v>382</v>
      </c>
      <c r="E245" s="556">
        <v>112477</v>
      </c>
      <c r="F245" s="552">
        <v>106928.9</v>
      </c>
      <c r="G245" s="522">
        <v>114917.3</v>
      </c>
      <c r="H245" s="520">
        <v>119832.3</v>
      </c>
      <c r="I245" s="563">
        <v>122483.9</v>
      </c>
      <c r="J245" s="520">
        <v>126260.1</v>
      </c>
      <c r="K245" s="563">
        <v>129308.8</v>
      </c>
      <c r="L245" s="520">
        <v>133150.29999999999</v>
      </c>
      <c r="M245" s="564">
        <v>136240.20000000001</v>
      </c>
      <c r="N245" s="422"/>
      <c r="O245" s="241"/>
    </row>
    <row r="246" spans="1:15" s="79" customFormat="1" ht="21" customHeight="1">
      <c r="A246" s="351" t="s">
        <v>700</v>
      </c>
      <c r="B246" s="959"/>
      <c r="C246" s="138" t="s">
        <v>414</v>
      </c>
      <c r="D246" s="211" t="s">
        <v>564</v>
      </c>
      <c r="E246" s="565">
        <v>93.6</v>
      </c>
      <c r="F246" s="566">
        <v>85.5</v>
      </c>
      <c r="G246" s="507">
        <v>97.7</v>
      </c>
      <c r="H246" s="505">
        <v>99.8</v>
      </c>
      <c r="I246" s="507">
        <v>101</v>
      </c>
      <c r="J246" s="505">
        <v>100.6</v>
      </c>
      <c r="K246" s="507">
        <v>101.1</v>
      </c>
      <c r="L246" s="505">
        <v>101</v>
      </c>
      <c r="M246" s="567">
        <v>101.4</v>
      </c>
      <c r="N246" s="422"/>
      <c r="O246" s="241"/>
    </row>
    <row r="247" spans="1:15" s="79" customFormat="1" ht="21" customHeight="1">
      <c r="A247" s="351" t="s">
        <v>700</v>
      </c>
      <c r="B247" s="959"/>
      <c r="C247" s="139" t="s">
        <v>708</v>
      </c>
      <c r="D247" s="212" t="s">
        <v>515</v>
      </c>
      <c r="E247" s="568">
        <v>104.4</v>
      </c>
      <c r="F247" s="568">
        <v>111.2</v>
      </c>
      <c r="G247" s="512">
        <v>110</v>
      </c>
      <c r="H247" s="510">
        <v>104.5</v>
      </c>
      <c r="I247" s="512">
        <v>105.5</v>
      </c>
      <c r="J247" s="510">
        <v>104.7</v>
      </c>
      <c r="K247" s="512">
        <v>104.4</v>
      </c>
      <c r="L247" s="510">
        <v>104.4</v>
      </c>
      <c r="M247" s="569">
        <v>103.9</v>
      </c>
      <c r="N247" s="422"/>
      <c r="O247" s="241"/>
    </row>
    <row r="248" spans="1:15" s="80" customFormat="1" ht="21" customHeight="1">
      <c r="A248" s="351" t="s">
        <v>700</v>
      </c>
      <c r="B248" s="959"/>
      <c r="C248" s="135" t="s">
        <v>417</v>
      </c>
      <c r="D248" s="211" t="s">
        <v>382</v>
      </c>
      <c r="E248" s="556">
        <v>12961</v>
      </c>
      <c r="F248" s="552">
        <v>27539.3</v>
      </c>
      <c r="G248" s="522">
        <v>42517.8</v>
      </c>
      <c r="H248" s="520">
        <v>45003.4</v>
      </c>
      <c r="I248" s="563">
        <v>47030.1</v>
      </c>
      <c r="J248" s="520">
        <v>48850.400000000001</v>
      </c>
      <c r="K248" s="563">
        <v>52217.9</v>
      </c>
      <c r="L248" s="520">
        <v>52785.8</v>
      </c>
      <c r="M248" s="564">
        <v>58573.3</v>
      </c>
      <c r="N248" s="422"/>
      <c r="O248" s="241"/>
    </row>
    <row r="249" spans="1:15" s="79" customFormat="1" ht="21" customHeight="1">
      <c r="A249" s="351" t="s">
        <v>700</v>
      </c>
      <c r="B249" s="959"/>
      <c r="C249" s="138" t="s">
        <v>414</v>
      </c>
      <c r="D249" s="211" t="s">
        <v>564</v>
      </c>
      <c r="E249" s="565">
        <v>72.2</v>
      </c>
      <c r="F249" s="566">
        <v>191.1</v>
      </c>
      <c r="G249" s="507">
        <v>140.4</v>
      </c>
      <c r="H249" s="505">
        <v>101.3</v>
      </c>
      <c r="I249" s="507">
        <v>104.8</v>
      </c>
      <c r="J249" s="505">
        <v>103.7</v>
      </c>
      <c r="K249" s="507">
        <v>106.4</v>
      </c>
      <c r="L249" s="505">
        <v>103.5</v>
      </c>
      <c r="M249" s="567">
        <v>108</v>
      </c>
      <c r="N249" s="422"/>
      <c r="O249" s="241"/>
    </row>
    <row r="250" spans="1:15" s="79" customFormat="1" ht="21" customHeight="1" thickBot="1">
      <c r="A250" s="351" t="s">
        <v>700</v>
      </c>
      <c r="B250" s="959"/>
      <c r="C250" s="140" t="s">
        <v>708</v>
      </c>
      <c r="D250" s="215" t="s">
        <v>515</v>
      </c>
      <c r="E250" s="570">
        <v>104.4</v>
      </c>
      <c r="F250" s="570">
        <v>111.2</v>
      </c>
      <c r="G250" s="517">
        <v>110</v>
      </c>
      <c r="H250" s="515">
        <v>104.5</v>
      </c>
      <c r="I250" s="517">
        <v>105.5</v>
      </c>
      <c r="J250" s="515">
        <v>104.7</v>
      </c>
      <c r="K250" s="517">
        <v>104.4</v>
      </c>
      <c r="L250" s="515">
        <v>104.4</v>
      </c>
      <c r="M250" s="571">
        <v>103.9</v>
      </c>
      <c r="N250" s="422"/>
      <c r="O250" s="241"/>
    </row>
    <row r="251" spans="1:15" s="80" customFormat="1" ht="33.75" customHeight="1">
      <c r="A251" s="351" t="s">
        <v>700</v>
      </c>
      <c r="B251" s="959"/>
      <c r="C251" s="141" t="s">
        <v>418</v>
      </c>
      <c r="D251" s="257" t="s">
        <v>503</v>
      </c>
      <c r="E251" s="572">
        <v>5</v>
      </c>
      <c r="F251" s="572">
        <v>5</v>
      </c>
      <c r="G251" s="573">
        <v>5</v>
      </c>
      <c r="H251" s="574">
        <v>5</v>
      </c>
      <c r="I251" s="573">
        <v>5</v>
      </c>
      <c r="J251" s="574">
        <v>5</v>
      </c>
      <c r="K251" s="573">
        <v>5</v>
      </c>
      <c r="L251" s="574">
        <v>5</v>
      </c>
      <c r="M251" s="575">
        <v>5</v>
      </c>
      <c r="N251" s="422"/>
      <c r="O251" s="241"/>
    </row>
    <row r="252" spans="1:15" s="79" customFormat="1" ht="13.5" customHeight="1">
      <c r="A252" s="351" t="s">
        <v>700</v>
      </c>
      <c r="B252" s="959"/>
      <c r="C252" s="142" t="s">
        <v>42</v>
      </c>
      <c r="D252" s="214"/>
      <c r="E252" s="576"/>
      <c r="F252" s="576"/>
      <c r="G252" s="577"/>
      <c r="H252" s="578"/>
      <c r="I252" s="579"/>
      <c r="J252" s="578"/>
      <c r="K252" s="579"/>
      <c r="L252" s="578"/>
      <c r="M252" s="580"/>
      <c r="N252" s="422"/>
      <c r="O252" s="241"/>
    </row>
    <row r="253" spans="1:15" s="79" customFormat="1" ht="13.5" customHeight="1">
      <c r="A253" s="351" t="s">
        <v>700</v>
      </c>
      <c r="B253" s="959"/>
      <c r="C253" s="142" t="s">
        <v>43</v>
      </c>
      <c r="D253" s="214" t="s">
        <v>503</v>
      </c>
      <c r="E253" s="581"/>
      <c r="F253" s="581"/>
      <c r="G253" s="582"/>
      <c r="H253" s="583"/>
      <c r="I253" s="584"/>
      <c r="J253" s="583"/>
      <c r="K253" s="584"/>
      <c r="L253" s="583"/>
      <c r="M253" s="585"/>
      <c r="N253" s="422"/>
      <c r="O253" s="241"/>
    </row>
    <row r="254" spans="1:15" s="79" customFormat="1" ht="13.5" customHeight="1">
      <c r="A254" s="351" t="s">
        <v>700</v>
      </c>
      <c r="B254" s="959"/>
      <c r="C254" s="142" t="s">
        <v>44</v>
      </c>
      <c r="D254" s="214" t="s">
        <v>503</v>
      </c>
      <c r="E254" s="581"/>
      <c r="F254" s="581"/>
      <c r="G254" s="582"/>
      <c r="H254" s="583"/>
      <c r="I254" s="584"/>
      <c r="J254" s="583"/>
      <c r="K254" s="584"/>
      <c r="L254" s="583"/>
      <c r="M254" s="585"/>
      <c r="N254" s="422"/>
      <c r="O254" s="241"/>
    </row>
    <row r="255" spans="1:15" s="79" customFormat="1" ht="13.5" customHeight="1">
      <c r="A255" s="351" t="s">
        <v>700</v>
      </c>
      <c r="B255" s="959"/>
      <c r="C255" s="142" t="s">
        <v>45</v>
      </c>
      <c r="D255" s="214" t="s">
        <v>503</v>
      </c>
      <c r="E255" s="581"/>
      <c r="F255" s="581"/>
      <c r="G255" s="582"/>
      <c r="H255" s="583"/>
      <c r="I255" s="584"/>
      <c r="J255" s="583"/>
      <c r="K255" s="584"/>
      <c r="L255" s="583"/>
      <c r="M255" s="585"/>
      <c r="N255" s="422"/>
      <c r="O255" s="241"/>
    </row>
    <row r="256" spans="1:15" s="79" customFormat="1" ht="13.5" customHeight="1">
      <c r="A256" s="351" t="s">
        <v>700</v>
      </c>
      <c r="B256" s="959"/>
      <c r="C256" s="142" t="s">
        <v>46</v>
      </c>
      <c r="D256" s="214" t="s">
        <v>503</v>
      </c>
      <c r="E256" s="581"/>
      <c r="F256" s="581"/>
      <c r="G256" s="582"/>
      <c r="H256" s="583"/>
      <c r="I256" s="584"/>
      <c r="J256" s="583"/>
      <c r="K256" s="584"/>
      <c r="L256" s="583"/>
      <c r="M256" s="585"/>
      <c r="N256" s="422"/>
      <c r="O256" s="241"/>
    </row>
    <row r="257" spans="1:15" s="79" customFormat="1" ht="13.5" customHeight="1">
      <c r="A257" s="351" t="s">
        <v>700</v>
      </c>
      <c r="B257" s="959"/>
      <c r="C257" s="142" t="s">
        <v>47</v>
      </c>
      <c r="D257" s="214" t="s">
        <v>503</v>
      </c>
      <c r="E257" s="581"/>
      <c r="F257" s="581"/>
      <c r="G257" s="582"/>
      <c r="H257" s="583"/>
      <c r="I257" s="584"/>
      <c r="J257" s="583"/>
      <c r="K257" s="584"/>
      <c r="L257" s="583"/>
      <c r="M257" s="585"/>
      <c r="N257" s="422"/>
      <c r="O257" s="241"/>
    </row>
    <row r="258" spans="1:15" s="79" customFormat="1" ht="13.5" customHeight="1">
      <c r="A258" s="351" t="s">
        <v>700</v>
      </c>
      <c r="B258" s="959"/>
      <c r="C258" s="142" t="s">
        <v>48</v>
      </c>
      <c r="D258" s="214" t="s">
        <v>503</v>
      </c>
      <c r="E258" s="581">
        <v>2</v>
      </c>
      <c r="F258" s="581">
        <v>2</v>
      </c>
      <c r="G258" s="582">
        <v>2</v>
      </c>
      <c r="H258" s="583">
        <v>2</v>
      </c>
      <c r="I258" s="584">
        <v>2</v>
      </c>
      <c r="J258" s="583">
        <v>2</v>
      </c>
      <c r="K258" s="584">
        <v>2</v>
      </c>
      <c r="L258" s="583">
        <v>2</v>
      </c>
      <c r="M258" s="585">
        <v>2</v>
      </c>
      <c r="N258" s="422"/>
      <c r="O258" s="241"/>
    </row>
    <row r="259" spans="1:15" s="79" customFormat="1" ht="13.5" customHeight="1">
      <c r="A259" s="351" t="s">
        <v>700</v>
      </c>
      <c r="B259" s="959"/>
      <c r="C259" s="142" t="s">
        <v>49</v>
      </c>
      <c r="D259" s="214" t="s">
        <v>503</v>
      </c>
      <c r="E259" s="581"/>
      <c r="F259" s="581"/>
      <c r="G259" s="582"/>
      <c r="H259" s="583"/>
      <c r="I259" s="584"/>
      <c r="J259" s="583"/>
      <c r="K259" s="584"/>
      <c r="L259" s="583"/>
      <c r="M259" s="585"/>
      <c r="N259" s="422"/>
      <c r="O259" s="241"/>
    </row>
    <row r="260" spans="1:15" s="79" customFormat="1" ht="13.5" customHeight="1">
      <c r="A260" s="351" t="s">
        <v>700</v>
      </c>
      <c r="B260" s="959"/>
      <c r="C260" s="142" t="s">
        <v>50</v>
      </c>
      <c r="D260" s="214" t="s">
        <v>503</v>
      </c>
      <c r="E260" s="581"/>
      <c r="F260" s="581"/>
      <c r="G260" s="582"/>
      <c r="H260" s="583"/>
      <c r="I260" s="584"/>
      <c r="J260" s="583"/>
      <c r="K260" s="584"/>
      <c r="L260" s="583"/>
      <c r="M260" s="585"/>
      <c r="N260" s="422"/>
      <c r="O260" s="241"/>
    </row>
    <row r="261" spans="1:15" s="79" customFormat="1" ht="13.5" customHeight="1">
      <c r="A261" s="351" t="s">
        <v>700</v>
      </c>
      <c r="B261" s="959"/>
      <c r="C261" s="143" t="s">
        <v>419</v>
      </c>
      <c r="D261" s="211" t="s">
        <v>503</v>
      </c>
      <c r="E261" s="586">
        <v>3</v>
      </c>
      <c r="F261" s="586">
        <v>3</v>
      </c>
      <c r="G261" s="587">
        <v>3</v>
      </c>
      <c r="H261" s="588">
        <v>3</v>
      </c>
      <c r="I261" s="584">
        <v>3</v>
      </c>
      <c r="J261" s="588">
        <v>3</v>
      </c>
      <c r="K261" s="584">
        <v>3</v>
      </c>
      <c r="L261" s="588">
        <v>3</v>
      </c>
      <c r="M261" s="585">
        <v>3</v>
      </c>
      <c r="N261" s="422"/>
      <c r="O261" s="241"/>
    </row>
    <row r="262" spans="1:15" s="79" customFormat="1" ht="13.5" customHeight="1">
      <c r="A262" s="351" t="s">
        <v>700</v>
      </c>
      <c r="B262" s="959"/>
      <c r="C262" s="143" t="s">
        <v>52</v>
      </c>
      <c r="D262" s="211" t="s">
        <v>503</v>
      </c>
      <c r="E262" s="586"/>
      <c r="F262" s="586"/>
      <c r="G262" s="587"/>
      <c r="H262" s="588"/>
      <c r="I262" s="584"/>
      <c r="J262" s="588"/>
      <c r="K262" s="584"/>
      <c r="L262" s="588"/>
      <c r="M262" s="585"/>
      <c r="N262" s="422"/>
      <c r="O262" s="241"/>
    </row>
    <row r="263" spans="1:15" s="79" customFormat="1" ht="13.5" customHeight="1">
      <c r="A263" s="351" t="s">
        <v>700</v>
      </c>
      <c r="B263" s="959"/>
      <c r="C263" s="144" t="s">
        <v>53</v>
      </c>
      <c r="D263" s="212" t="s">
        <v>503</v>
      </c>
      <c r="E263" s="589"/>
      <c r="F263" s="589"/>
      <c r="G263" s="590"/>
      <c r="H263" s="591"/>
      <c r="I263" s="592"/>
      <c r="J263" s="591"/>
      <c r="K263" s="592"/>
      <c r="L263" s="591"/>
      <c r="M263" s="593"/>
      <c r="N263" s="422"/>
      <c r="O263" s="241"/>
    </row>
    <row r="264" spans="1:15" s="80" customFormat="1" ht="26.25" customHeight="1">
      <c r="A264" s="351" t="s">
        <v>700</v>
      </c>
      <c r="B264" s="959"/>
      <c r="C264" s="145" t="s">
        <v>420</v>
      </c>
      <c r="D264" s="214" t="s">
        <v>503</v>
      </c>
      <c r="E264" s="594">
        <v>6</v>
      </c>
      <c r="F264" s="594">
        <v>6</v>
      </c>
      <c r="G264" s="584">
        <v>7</v>
      </c>
      <c r="H264" s="595">
        <v>7</v>
      </c>
      <c r="I264" s="584">
        <v>7</v>
      </c>
      <c r="J264" s="595">
        <v>7</v>
      </c>
      <c r="K264" s="584">
        <v>7</v>
      </c>
      <c r="L264" s="595">
        <v>7</v>
      </c>
      <c r="M264" s="585">
        <v>7</v>
      </c>
      <c r="N264" s="422"/>
      <c r="O264" s="241"/>
    </row>
    <row r="265" spans="1:15" s="80" customFormat="1" ht="23.25" customHeight="1">
      <c r="A265" s="351" t="s">
        <v>700</v>
      </c>
      <c r="B265" s="959"/>
      <c r="C265" s="135" t="s">
        <v>54</v>
      </c>
      <c r="D265" s="211" t="s">
        <v>503</v>
      </c>
      <c r="E265" s="596">
        <v>2165</v>
      </c>
      <c r="F265" s="596">
        <v>2165</v>
      </c>
      <c r="G265" s="597">
        <v>2150</v>
      </c>
      <c r="H265" s="598">
        <v>2140</v>
      </c>
      <c r="I265" s="584">
        <v>2145</v>
      </c>
      <c r="J265" s="598">
        <v>2135</v>
      </c>
      <c r="K265" s="584">
        <v>2140</v>
      </c>
      <c r="L265" s="598">
        <v>2130</v>
      </c>
      <c r="M265" s="585">
        <v>2135</v>
      </c>
      <c r="N265" s="422"/>
      <c r="O265" s="241"/>
    </row>
    <row r="266" spans="1:15" s="79" customFormat="1" ht="23.25" customHeight="1" thickBot="1">
      <c r="A266" s="351" t="s">
        <v>700</v>
      </c>
      <c r="B266" s="959"/>
      <c r="C266" s="146" t="s">
        <v>55</v>
      </c>
      <c r="D266" s="215" t="s">
        <v>503</v>
      </c>
      <c r="E266" s="599"/>
      <c r="F266" s="599"/>
      <c r="G266" s="600"/>
      <c r="H266" s="601"/>
      <c r="I266" s="600"/>
      <c r="J266" s="601"/>
      <c r="K266" s="600"/>
      <c r="L266" s="601"/>
      <c r="M266" s="602"/>
      <c r="N266" s="422"/>
      <c r="O266" s="241"/>
    </row>
    <row r="267" spans="1:15" s="80" customFormat="1" ht="24" customHeight="1">
      <c r="A267" s="351" t="s">
        <v>700</v>
      </c>
      <c r="B267" s="959"/>
      <c r="C267" s="141" t="s">
        <v>56</v>
      </c>
      <c r="D267" s="257" t="s">
        <v>502</v>
      </c>
      <c r="E267" s="603">
        <v>293</v>
      </c>
      <c r="F267" s="603">
        <v>254</v>
      </c>
      <c r="G267" s="604">
        <v>231</v>
      </c>
      <c r="H267" s="605">
        <v>212</v>
      </c>
      <c r="I267" s="604">
        <v>215</v>
      </c>
      <c r="J267" s="605">
        <v>194</v>
      </c>
      <c r="K267" s="604">
        <v>197</v>
      </c>
      <c r="L267" s="605">
        <v>179</v>
      </c>
      <c r="M267" s="606">
        <v>182</v>
      </c>
      <c r="N267" s="422"/>
      <c r="O267" s="241"/>
    </row>
    <row r="268" spans="1:15" s="79" customFormat="1" ht="24" customHeight="1" thickBot="1">
      <c r="A268" s="351" t="s">
        <v>700</v>
      </c>
      <c r="B268" s="959"/>
      <c r="C268" s="147" t="s">
        <v>57</v>
      </c>
      <c r="D268" s="215" t="s">
        <v>502</v>
      </c>
      <c r="E268" s="607">
        <v>255</v>
      </c>
      <c r="F268" s="607">
        <v>223</v>
      </c>
      <c r="G268" s="608">
        <v>205</v>
      </c>
      <c r="H268" s="609">
        <v>189</v>
      </c>
      <c r="I268" s="608">
        <v>192</v>
      </c>
      <c r="J268" s="609">
        <v>174</v>
      </c>
      <c r="K268" s="608">
        <v>177</v>
      </c>
      <c r="L268" s="609">
        <v>163</v>
      </c>
      <c r="M268" s="610">
        <v>166</v>
      </c>
      <c r="N268" s="422"/>
      <c r="O268" s="241"/>
    </row>
    <row r="269" spans="1:15" s="80" customFormat="1" ht="24" customHeight="1">
      <c r="A269" s="351" t="s">
        <v>700</v>
      </c>
      <c r="B269" s="959"/>
      <c r="C269" s="145" t="s">
        <v>58</v>
      </c>
      <c r="D269" s="214" t="s">
        <v>798</v>
      </c>
      <c r="E269" s="611">
        <v>90547</v>
      </c>
      <c r="F269" s="611">
        <v>99267</v>
      </c>
      <c r="G269" s="612">
        <v>109282</v>
      </c>
      <c r="H269" s="613">
        <v>114200</v>
      </c>
      <c r="I269" s="612">
        <v>115293</v>
      </c>
      <c r="J269" s="613">
        <v>119570</v>
      </c>
      <c r="K269" s="612">
        <v>120366</v>
      </c>
      <c r="L269" s="613">
        <v>124830</v>
      </c>
      <c r="M269" s="614">
        <v>125200</v>
      </c>
      <c r="N269" s="422"/>
      <c r="O269" s="241"/>
    </row>
    <row r="270" spans="1:15" s="79" customFormat="1" ht="24" customHeight="1" thickBot="1">
      <c r="A270" s="351" t="s">
        <v>700</v>
      </c>
      <c r="B270" s="959"/>
      <c r="C270" s="147" t="s">
        <v>59</v>
      </c>
      <c r="D270" s="215" t="s">
        <v>798</v>
      </c>
      <c r="E270" s="558">
        <v>83898</v>
      </c>
      <c r="F270" s="558">
        <v>96144</v>
      </c>
      <c r="G270" s="615">
        <v>108040</v>
      </c>
      <c r="H270" s="616">
        <v>112900</v>
      </c>
      <c r="I270" s="615">
        <v>112987</v>
      </c>
      <c r="J270" s="616">
        <v>118290</v>
      </c>
      <c r="K270" s="615">
        <v>118500</v>
      </c>
      <c r="L270" s="616">
        <v>123450</v>
      </c>
      <c r="M270" s="617">
        <v>123700</v>
      </c>
      <c r="N270" s="422"/>
      <c r="O270" s="241"/>
    </row>
    <row r="271" spans="1:15" s="79" customFormat="1" ht="24" customHeight="1">
      <c r="A271" s="351" t="s">
        <v>700</v>
      </c>
      <c r="B271" s="959"/>
      <c r="C271" s="148" t="s">
        <v>60</v>
      </c>
      <c r="D271" s="217"/>
      <c r="E271" s="618"/>
      <c r="F271" s="618"/>
      <c r="G271" s="619"/>
      <c r="H271" s="620"/>
      <c r="I271" s="619"/>
      <c r="J271" s="620"/>
      <c r="K271" s="619"/>
      <c r="L271" s="620"/>
      <c r="M271" s="621"/>
      <c r="N271" s="422"/>
      <c r="O271" s="241"/>
    </row>
    <row r="272" spans="1:15" s="79" customFormat="1" ht="24" customHeight="1">
      <c r="A272" s="351" t="s">
        <v>700</v>
      </c>
      <c r="B272" s="959"/>
      <c r="C272" s="135" t="s">
        <v>413</v>
      </c>
      <c r="D272" s="214"/>
      <c r="E272" s="622"/>
      <c r="F272" s="622"/>
      <c r="G272" s="623"/>
      <c r="H272" s="624"/>
      <c r="I272" s="623"/>
      <c r="J272" s="624"/>
      <c r="K272" s="623"/>
      <c r="L272" s="624"/>
      <c r="M272" s="625"/>
      <c r="N272" s="422"/>
      <c r="O272" s="241"/>
    </row>
    <row r="273" spans="1:15" s="80" customFormat="1" ht="17.25" customHeight="1">
      <c r="A273" s="351" t="s">
        <v>700</v>
      </c>
      <c r="B273" s="959"/>
      <c r="C273" s="145" t="s">
        <v>61</v>
      </c>
      <c r="D273" s="214" t="s">
        <v>62</v>
      </c>
      <c r="E273" s="552">
        <v>16.399999999999999</v>
      </c>
      <c r="F273" s="552">
        <v>16.399999999999999</v>
      </c>
      <c r="G273" s="522">
        <v>16.5</v>
      </c>
      <c r="H273" s="520">
        <v>16.5</v>
      </c>
      <c r="I273" s="522">
        <v>16.600000000000001</v>
      </c>
      <c r="J273" s="520">
        <v>16.600000000000001</v>
      </c>
      <c r="K273" s="522">
        <v>16.8</v>
      </c>
      <c r="L273" s="520">
        <v>16.8</v>
      </c>
      <c r="M273" s="557">
        <v>17</v>
      </c>
      <c r="N273" s="422"/>
      <c r="O273" s="241"/>
    </row>
    <row r="274" spans="1:15" s="80" customFormat="1" ht="17.25" customHeight="1">
      <c r="A274" s="351" t="s">
        <v>700</v>
      </c>
      <c r="B274" s="959"/>
      <c r="C274" s="149" t="s">
        <v>421</v>
      </c>
      <c r="D274" s="212" t="s">
        <v>62</v>
      </c>
      <c r="E274" s="559">
        <v>6.6</v>
      </c>
      <c r="F274" s="559">
        <v>6.7</v>
      </c>
      <c r="G274" s="560">
        <v>6.7</v>
      </c>
      <c r="H274" s="561">
        <v>6.7</v>
      </c>
      <c r="I274" s="560">
        <v>6.9</v>
      </c>
      <c r="J274" s="561">
        <v>6.7</v>
      </c>
      <c r="K274" s="560">
        <v>7</v>
      </c>
      <c r="L274" s="561">
        <v>6.9</v>
      </c>
      <c r="M274" s="562">
        <v>7.1</v>
      </c>
      <c r="N274" s="422"/>
      <c r="O274" s="241"/>
    </row>
    <row r="275" spans="1:15" s="79" customFormat="1" ht="24" customHeight="1">
      <c r="A275" s="351" t="s">
        <v>700</v>
      </c>
      <c r="B275" s="959"/>
      <c r="C275" s="145" t="s">
        <v>415</v>
      </c>
      <c r="D275" s="214"/>
      <c r="E275" s="626"/>
      <c r="F275" s="626"/>
      <c r="G275" s="627"/>
      <c r="H275" s="628"/>
      <c r="I275" s="627"/>
      <c r="J275" s="628"/>
      <c r="K275" s="627"/>
      <c r="L275" s="628"/>
      <c r="M275" s="629"/>
      <c r="N275" s="422"/>
      <c r="O275" s="241"/>
    </row>
    <row r="276" spans="1:15" s="79" customFormat="1" ht="17.25" customHeight="1">
      <c r="A276" s="351" t="s">
        <v>700</v>
      </c>
      <c r="B276" s="959"/>
      <c r="C276" s="142" t="s">
        <v>61</v>
      </c>
      <c r="D276" s="214" t="s">
        <v>62</v>
      </c>
      <c r="E276" s="556">
        <v>13.4</v>
      </c>
      <c r="F276" s="556">
        <v>12.6</v>
      </c>
      <c r="G276" s="630">
        <v>12.6</v>
      </c>
      <c r="H276" s="631">
        <v>12.6</v>
      </c>
      <c r="I276" s="630">
        <v>12.7</v>
      </c>
      <c r="J276" s="631">
        <v>12.7</v>
      </c>
      <c r="K276" s="630">
        <v>12.8</v>
      </c>
      <c r="L276" s="631">
        <v>12.8</v>
      </c>
      <c r="M276" s="632">
        <v>12.9</v>
      </c>
      <c r="N276" s="422"/>
      <c r="O276" s="241"/>
    </row>
    <row r="277" spans="1:15" s="79" customFormat="1" ht="17.25" customHeight="1">
      <c r="A277" s="351" t="s">
        <v>700</v>
      </c>
      <c r="B277" s="959"/>
      <c r="C277" s="150" t="s">
        <v>421</v>
      </c>
      <c r="D277" s="212" t="s">
        <v>62</v>
      </c>
      <c r="E277" s="633">
        <v>5.4</v>
      </c>
      <c r="F277" s="633">
        <v>4.9000000000000004</v>
      </c>
      <c r="G277" s="615">
        <v>4.9000000000000004</v>
      </c>
      <c r="H277" s="616">
        <v>4.9000000000000004</v>
      </c>
      <c r="I277" s="615">
        <v>5</v>
      </c>
      <c r="J277" s="616">
        <v>4.9000000000000004</v>
      </c>
      <c r="K277" s="615">
        <v>5.0999999999999996</v>
      </c>
      <c r="L277" s="616">
        <v>5</v>
      </c>
      <c r="M277" s="617">
        <v>5.2</v>
      </c>
      <c r="N277" s="422"/>
      <c r="O277" s="241"/>
    </row>
    <row r="278" spans="1:15" s="79" customFormat="1" ht="24" customHeight="1">
      <c r="A278" s="351" t="s">
        <v>700</v>
      </c>
      <c r="B278" s="959"/>
      <c r="C278" s="145" t="s">
        <v>416</v>
      </c>
      <c r="D278" s="214"/>
      <c r="E278" s="626"/>
      <c r="F278" s="626"/>
      <c r="G278" s="627"/>
      <c r="H278" s="628"/>
      <c r="I278" s="627"/>
      <c r="J278" s="628"/>
      <c r="K278" s="627"/>
      <c r="L278" s="628"/>
      <c r="M278" s="629"/>
      <c r="N278" s="422"/>
      <c r="O278" s="241"/>
    </row>
    <row r="279" spans="1:15" s="79" customFormat="1" ht="17.25" customHeight="1">
      <c r="A279" s="351" t="s">
        <v>700</v>
      </c>
      <c r="B279" s="959"/>
      <c r="C279" s="142" t="s">
        <v>61</v>
      </c>
      <c r="D279" s="214" t="s">
        <v>62</v>
      </c>
      <c r="E279" s="634">
        <v>0.371</v>
      </c>
      <c r="F279" s="634">
        <v>0.27700000000000002</v>
      </c>
      <c r="G279" s="635">
        <v>0.25</v>
      </c>
      <c r="H279" s="636">
        <v>0.28000000000000003</v>
      </c>
      <c r="I279" s="635">
        <v>0.3</v>
      </c>
      <c r="J279" s="636">
        <v>0.3</v>
      </c>
      <c r="K279" s="635">
        <v>0.4</v>
      </c>
      <c r="L279" s="636">
        <v>0.4</v>
      </c>
      <c r="M279" s="637">
        <v>0.4</v>
      </c>
      <c r="N279" s="422"/>
      <c r="O279" s="241"/>
    </row>
    <row r="280" spans="1:15" s="79" customFormat="1" ht="17.25" customHeight="1">
      <c r="A280" s="351" t="s">
        <v>700</v>
      </c>
      <c r="B280" s="959"/>
      <c r="C280" s="150" t="s">
        <v>421</v>
      </c>
      <c r="D280" s="212" t="s">
        <v>62</v>
      </c>
      <c r="E280" s="638">
        <v>7.3999999999999996E-2</v>
      </c>
      <c r="F280" s="638">
        <v>3.5000000000000003E-2</v>
      </c>
      <c r="G280" s="639">
        <v>0.04</v>
      </c>
      <c r="H280" s="640">
        <v>0.03</v>
      </c>
      <c r="I280" s="639">
        <v>0.03</v>
      </c>
      <c r="J280" s="640">
        <v>0.03</v>
      </c>
      <c r="K280" s="639">
        <v>0.04</v>
      </c>
      <c r="L280" s="640">
        <v>0.03</v>
      </c>
      <c r="M280" s="641">
        <v>0.04</v>
      </c>
      <c r="N280" s="422"/>
      <c r="O280" s="241"/>
    </row>
    <row r="281" spans="1:15" s="79" customFormat="1" ht="24" customHeight="1">
      <c r="A281" s="351" t="s">
        <v>700</v>
      </c>
      <c r="B281" s="959"/>
      <c r="C281" s="145" t="s">
        <v>417</v>
      </c>
      <c r="D281" s="214"/>
      <c r="E281" s="626"/>
      <c r="F281" s="626"/>
      <c r="G281" s="627"/>
      <c r="H281" s="628"/>
      <c r="I281" s="627"/>
      <c r="J281" s="628"/>
      <c r="K281" s="627"/>
      <c r="L281" s="628"/>
      <c r="M281" s="629"/>
      <c r="N281" s="422"/>
      <c r="O281" s="241"/>
    </row>
    <row r="282" spans="1:15" s="79" customFormat="1" ht="15.75" customHeight="1">
      <c r="A282" s="351" t="s">
        <v>700</v>
      </c>
      <c r="B282" s="959"/>
      <c r="C282" s="142" t="s">
        <v>61</v>
      </c>
      <c r="D282" s="214" t="s">
        <v>62</v>
      </c>
      <c r="E282" s="634">
        <v>2.5630000000000002</v>
      </c>
      <c r="F282" s="634">
        <v>3.4830000000000001</v>
      </c>
      <c r="G282" s="635">
        <v>3.6</v>
      </c>
      <c r="H282" s="636">
        <v>3.6</v>
      </c>
      <c r="I282" s="635">
        <v>3.62</v>
      </c>
      <c r="J282" s="636">
        <v>3.62</v>
      </c>
      <c r="K282" s="635">
        <v>3.63</v>
      </c>
      <c r="L282" s="636">
        <v>3.63</v>
      </c>
      <c r="M282" s="637">
        <v>3.7</v>
      </c>
      <c r="N282" s="422"/>
      <c r="O282" s="241"/>
    </row>
    <row r="283" spans="1:15" s="79" customFormat="1" ht="15.75" customHeight="1" thickBot="1">
      <c r="A283" s="351" t="s">
        <v>700</v>
      </c>
      <c r="B283" s="959"/>
      <c r="C283" s="147" t="s">
        <v>421</v>
      </c>
      <c r="D283" s="215" t="s">
        <v>62</v>
      </c>
      <c r="E283" s="642">
        <v>1.1000000000000001</v>
      </c>
      <c r="F283" s="642">
        <v>1.75</v>
      </c>
      <c r="G283" s="643">
        <v>1.8</v>
      </c>
      <c r="H283" s="644">
        <v>1.8</v>
      </c>
      <c r="I283" s="643">
        <v>1.82</v>
      </c>
      <c r="J283" s="644">
        <v>1.81</v>
      </c>
      <c r="K283" s="643">
        <v>1.83</v>
      </c>
      <c r="L283" s="644">
        <v>1.82</v>
      </c>
      <c r="M283" s="645">
        <v>1.85</v>
      </c>
      <c r="N283" s="422"/>
      <c r="O283" s="241"/>
    </row>
    <row r="284" spans="1:15" s="79" customFormat="1" ht="27">
      <c r="A284" s="351" t="s">
        <v>700</v>
      </c>
      <c r="B284" s="959"/>
      <c r="C284" s="148" t="s">
        <v>64</v>
      </c>
      <c r="D284" s="217"/>
      <c r="E284" s="646"/>
      <c r="F284" s="646"/>
      <c r="G284" s="647"/>
      <c r="H284" s="648"/>
      <c r="I284" s="647"/>
      <c r="J284" s="648"/>
      <c r="K284" s="647"/>
      <c r="L284" s="648"/>
      <c r="M284" s="649"/>
      <c r="N284" s="422"/>
      <c r="O284" s="241"/>
    </row>
    <row r="285" spans="1:15" s="80" customFormat="1" ht="22.5" customHeight="1">
      <c r="A285" s="351" t="s">
        <v>700</v>
      </c>
      <c r="B285" s="959"/>
      <c r="C285" s="135" t="s">
        <v>413</v>
      </c>
      <c r="D285" s="214"/>
      <c r="E285" s="650"/>
      <c r="F285" s="650"/>
      <c r="G285" s="579"/>
      <c r="H285" s="651"/>
      <c r="I285" s="579"/>
      <c r="J285" s="651"/>
      <c r="K285" s="579"/>
      <c r="L285" s="651"/>
      <c r="M285" s="580"/>
      <c r="N285" s="422"/>
      <c r="O285" s="241"/>
    </row>
    <row r="286" spans="1:15" s="80" customFormat="1" ht="19.5" customHeight="1">
      <c r="A286" s="351" t="s">
        <v>700</v>
      </c>
      <c r="B286" s="959"/>
      <c r="C286" s="151" t="s">
        <v>65</v>
      </c>
      <c r="D286" s="214" t="s">
        <v>66</v>
      </c>
      <c r="E286" s="652">
        <v>2846</v>
      </c>
      <c r="F286" s="652">
        <v>2240</v>
      </c>
      <c r="G286" s="653">
        <v>2270</v>
      </c>
      <c r="H286" s="654">
        <v>2340</v>
      </c>
      <c r="I286" s="653">
        <v>2355</v>
      </c>
      <c r="J286" s="654">
        <v>2340</v>
      </c>
      <c r="K286" s="653">
        <v>2370</v>
      </c>
      <c r="L286" s="654">
        <v>2340</v>
      </c>
      <c r="M286" s="655">
        <v>2392</v>
      </c>
      <c r="N286" s="422"/>
      <c r="O286" s="241"/>
    </row>
    <row r="287" spans="1:15" s="80" customFormat="1" ht="19.5" customHeight="1">
      <c r="A287" s="351" t="s">
        <v>700</v>
      </c>
      <c r="B287" s="959"/>
      <c r="C287" s="152" t="s">
        <v>67</v>
      </c>
      <c r="D287" s="214" t="s">
        <v>66</v>
      </c>
      <c r="E287" s="652">
        <v>1065</v>
      </c>
      <c r="F287" s="652">
        <v>859</v>
      </c>
      <c r="G287" s="653">
        <v>870</v>
      </c>
      <c r="H287" s="654">
        <v>870</v>
      </c>
      <c r="I287" s="653">
        <v>875</v>
      </c>
      <c r="J287" s="654">
        <v>872</v>
      </c>
      <c r="K287" s="653">
        <v>877</v>
      </c>
      <c r="L287" s="654">
        <v>875</v>
      </c>
      <c r="M287" s="655">
        <v>880</v>
      </c>
      <c r="N287" s="422"/>
      <c r="O287" s="241"/>
    </row>
    <row r="288" spans="1:15" s="80" customFormat="1" ht="19.5" customHeight="1">
      <c r="A288" s="351" t="s">
        <v>700</v>
      </c>
      <c r="B288" s="959"/>
      <c r="C288" s="151" t="s">
        <v>68</v>
      </c>
      <c r="D288" s="214" t="s">
        <v>66</v>
      </c>
      <c r="E288" s="652">
        <v>297</v>
      </c>
      <c r="F288" s="652">
        <v>268</v>
      </c>
      <c r="G288" s="653">
        <v>260</v>
      </c>
      <c r="H288" s="654">
        <v>250</v>
      </c>
      <c r="I288" s="653">
        <v>255</v>
      </c>
      <c r="J288" s="654">
        <v>245</v>
      </c>
      <c r="K288" s="653">
        <v>250</v>
      </c>
      <c r="L288" s="654">
        <v>240</v>
      </c>
      <c r="M288" s="655">
        <v>245</v>
      </c>
      <c r="N288" s="422"/>
      <c r="O288" s="241"/>
    </row>
    <row r="289" spans="1:15" s="80" customFormat="1" ht="19.5" customHeight="1">
      <c r="A289" s="351" t="s">
        <v>700</v>
      </c>
      <c r="B289" s="959"/>
      <c r="C289" s="151" t="s">
        <v>69</v>
      </c>
      <c r="D289" s="214" t="s">
        <v>66</v>
      </c>
      <c r="E289" s="652">
        <v>1089</v>
      </c>
      <c r="F289" s="652">
        <v>1227</v>
      </c>
      <c r="G289" s="653">
        <v>1235</v>
      </c>
      <c r="H289" s="654">
        <v>1225</v>
      </c>
      <c r="I289" s="653">
        <v>1237</v>
      </c>
      <c r="J289" s="654">
        <v>1231</v>
      </c>
      <c r="K289" s="653">
        <v>1242</v>
      </c>
      <c r="L289" s="654">
        <v>1247</v>
      </c>
      <c r="M289" s="655">
        <v>1268</v>
      </c>
      <c r="N289" s="422"/>
      <c r="O289" s="241"/>
    </row>
    <row r="290" spans="1:15" s="80" customFormat="1" ht="19.5" customHeight="1">
      <c r="A290" s="351" t="s">
        <v>700</v>
      </c>
      <c r="B290" s="959"/>
      <c r="C290" s="149" t="s">
        <v>70</v>
      </c>
      <c r="D290" s="212" t="s">
        <v>71</v>
      </c>
      <c r="E290" s="559">
        <v>4.5</v>
      </c>
      <c r="F290" s="559">
        <v>4</v>
      </c>
      <c r="G290" s="560">
        <v>3.6</v>
      </c>
      <c r="H290" s="561">
        <v>3.6</v>
      </c>
      <c r="I290" s="560">
        <v>3.6</v>
      </c>
      <c r="J290" s="561">
        <v>3.6</v>
      </c>
      <c r="K290" s="560">
        <v>3.6</v>
      </c>
      <c r="L290" s="561">
        <v>3.6</v>
      </c>
      <c r="M290" s="562">
        <v>3.7</v>
      </c>
      <c r="N290" s="422"/>
      <c r="O290" s="241"/>
    </row>
    <row r="291" spans="1:15" s="79" customFormat="1" ht="22.5" customHeight="1">
      <c r="A291" s="351" t="s">
        <v>700</v>
      </c>
      <c r="B291" s="959"/>
      <c r="C291" s="145" t="s">
        <v>415</v>
      </c>
      <c r="D291" s="214"/>
      <c r="E291" s="576"/>
      <c r="F291" s="576"/>
      <c r="G291" s="577"/>
      <c r="H291" s="578"/>
      <c r="I291" s="577"/>
      <c r="J291" s="578"/>
      <c r="K291" s="577"/>
      <c r="L291" s="578"/>
      <c r="M291" s="656"/>
      <c r="N291" s="422"/>
      <c r="O291" s="241"/>
    </row>
    <row r="292" spans="1:15" s="79" customFormat="1" ht="17.25" customHeight="1">
      <c r="A292" s="351" t="s">
        <v>700</v>
      </c>
      <c r="B292" s="959"/>
      <c r="C292" s="153" t="s">
        <v>65</v>
      </c>
      <c r="D292" s="214" t="s">
        <v>66</v>
      </c>
      <c r="E292" s="657">
        <v>2427</v>
      </c>
      <c r="F292" s="657">
        <v>1857</v>
      </c>
      <c r="G292" s="587">
        <v>1850</v>
      </c>
      <c r="H292" s="588">
        <v>1850</v>
      </c>
      <c r="I292" s="587">
        <v>1850</v>
      </c>
      <c r="J292" s="588">
        <v>1850</v>
      </c>
      <c r="K292" s="587">
        <v>1850</v>
      </c>
      <c r="L292" s="588">
        <v>1850</v>
      </c>
      <c r="M292" s="658">
        <v>1860</v>
      </c>
      <c r="N292" s="422"/>
      <c r="O292" s="241"/>
    </row>
    <row r="293" spans="1:15" s="79" customFormat="1" ht="17.25" customHeight="1">
      <c r="A293" s="351" t="s">
        <v>700</v>
      </c>
      <c r="B293" s="959"/>
      <c r="C293" s="154" t="s">
        <v>67</v>
      </c>
      <c r="D293" s="214" t="s">
        <v>66</v>
      </c>
      <c r="E293" s="659">
        <v>898</v>
      </c>
      <c r="F293" s="659">
        <v>695</v>
      </c>
      <c r="G293" s="582">
        <v>675</v>
      </c>
      <c r="H293" s="583">
        <v>675</v>
      </c>
      <c r="I293" s="582">
        <v>675</v>
      </c>
      <c r="J293" s="583">
        <v>675</v>
      </c>
      <c r="K293" s="582">
        <v>675</v>
      </c>
      <c r="L293" s="583">
        <v>675</v>
      </c>
      <c r="M293" s="660">
        <v>675</v>
      </c>
      <c r="N293" s="422"/>
      <c r="O293" s="241"/>
    </row>
    <row r="294" spans="1:15" s="79" customFormat="1" ht="17.25" customHeight="1">
      <c r="A294" s="351" t="s">
        <v>700</v>
      </c>
      <c r="B294" s="959"/>
      <c r="C294" s="153" t="s">
        <v>68</v>
      </c>
      <c r="D294" s="214" t="s">
        <v>66</v>
      </c>
      <c r="E294" s="659"/>
      <c r="F294" s="659"/>
      <c r="G294" s="582"/>
      <c r="H294" s="583"/>
      <c r="I294" s="582"/>
      <c r="J294" s="583"/>
      <c r="K294" s="582"/>
      <c r="L294" s="583"/>
      <c r="M294" s="660"/>
      <c r="N294" s="422"/>
      <c r="O294" s="241"/>
    </row>
    <row r="295" spans="1:15" s="79" customFormat="1" ht="17.25" customHeight="1">
      <c r="A295" s="351" t="s">
        <v>700</v>
      </c>
      <c r="B295" s="959"/>
      <c r="C295" s="153" t="s">
        <v>69</v>
      </c>
      <c r="D295" s="214" t="s">
        <v>66</v>
      </c>
      <c r="E295" s="659"/>
      <c r="F295" s="659"/>
      <c r="G295" s="582"/>
      <c r="H295" s="583"/>
      <c r="I295" s="582"/>
      <c r="J295" s="583"/>
      <c r="K295" s="582"/>
      <c r="L295" s="583"/>
      <c r="M295" s="660"/>
      <c r="N295" s="422"/>
      <c r="O295" s="241"/>
    </row>
    <row r="296" spans="1:15" s="79" customFormat="1" ht="17.25" customHeight="1">
      <c r="A296" s="351" t="s">
        <v>700</v>
      </c>
      <c r="B296" s="959"/>
      <c r="C296" s="150" t="s">
        <v>70</v>
      </c>
      <c r="D296" s="212" t="s">
        <v>71</v>
      </c>
      <c r="E296" s="661"/>
      <c r="F296" s="661"/>
      <c r="G296" s="662"/>
      <c r="H296" s="663"/>
      <c r="I296" s="662"/>
      <c r="J296" s="663"/>
      <c r="K296" s="662"/>
      <c r="L296" s="663"/>
      <c r="M296" s="664"/>
      <c r="N296" s="422"/>
      <c r="O296" s="241"/>
    </row>
    <row r="297" spans="1:15" s="79" customFormat="1" ht="22.5" customHeight="1">
      <c r="A297" s="351" t="s">
        <v>700</v>
      </c>
      <c r="B297" s="959"/>
      <c r="C297" s="145" t="s">
        <v>416</v>
      </c>
      <c r="D297" s="214"/>
      <c r="E297" s="576"/>
      <c r="F297" s="576"/>
      <c r="G297" s="577"/>
      <c r="H297" s="578"/>
      <c r="I297" s="577"/>
      <c r="J297" s="578"/>
      <c r="K297" s="577"/>
      <c r="L297" s="578"/>
      <c r="M297" s="656"/>
      <c r="N297" s="422"/>
      <c r="O297" s="241"/>
    </row>
    <row r="298" spans="1:15" s="79" customFormat="1" ht="17.25" customHeight="1">
      <c r="A298" s="351" t="s">
        <v>700</v>
      </c>
      <c r="B298" s="959"/>
      <c r="C298" s="153" t="s">
        <v>65</v>
      </c>
      <c r="D298" s="214" t="s">
        <v>66</v>
      </c>
      <c r="E298" s="657">
        <v>359</v>
      </c>
      <c r="F298" s="657">
        <v>226</v>
      </c>
      <c r="G298" s="587">
        <v>220</v>
      </c>
      <c r="H298" s="588">
        <v>210</v>
      </c>
      <c r="I298" s="587">
        <v>215</v>
      </c>
      <c r="J298" s="588">
        <v>200</v>
      </c>
      <c r="K298" s="587">
        <v>220</v>
      </c>
      <c r="L298" s="588">
        <v>190</v>
      </c>
      <c r="M298" s="658">
        <v>222</v>
      </c>
      <c r="N298" s="422"/>
      <c r="O298" s="241"/>
    </row>
    <row r="299" spans="1:15" s="79" customFormat="1" ht="17.25" customHeight="1">
      <c r="A299" s="351" t="s">
        <v>700</v>
      </c>
      <c r="B299" s="959"/>
      <c r="C299" s="154" t="s">
        <v>67</v>
      </c>
      <c r="D299" s="214" t="s">
        <v>66</v>
      </c>
      <c r="E299" s="659">
        <v>147</v>
      </c>
      <c r="F299" s="659">
        <v>104</v>
      </c>
      <c r="G299" s="582">
        <v>95</v>
      </c>
      <c r="H299" s="583">
        <v>95</v>
      </c>
      <c r="I299" s="582">
        <v>100</v>
      </c>
      <c r="J299" s="583">
        <v>97</v>
      </c>
      <c r="K299" s="582">
        <v>102</v>
      </c>
      <c r="L299" s="583">
        <v>100</v>
      </c>
      <c r="M299" s="660">
        <v>105</v>
      </c>
      <c r="N299" s="422"/>
      <c r="O299" s="241"/>
    </row>
    <row r="300" spans="1:15" s="79" customFormat="1" ht="17.25" customHeight="1">
      <c r="A300" s="351" t="s">
        <v>700</v>
      </c>
      <c r="B300" s="959"/>
      <c r="C300" s="153" t="s">
        <v>68</v>
      </c>
      <c r="D300" s="214" t="s">
        <v>66</v>
      </c>
      <c r="E300" s="659">
        <v>297</v>
      </c>
      <c r="F300" s="659">
        <v>268</v>
      </c>
      <c r="G300" s="582">
        <v>260</v>
      </c>
      <c r="H300" s="583">
        <v>250</v>
      </c>
      <c r="I300" s="582">
        <v>255</v>
      </c>
      <c r="J300" s="583">
        <v>245</v>
      </c>
      <c r="K300" s="582">
        <v>250</v>
      </c>
      <c r="L300" s="583">
        <v>240</v>
      </c>
      <c r="M300" s="660">
        <v>245</v>
      </c>
      <c r="N300" s="422"/>
      <c r="O300" s="241"/>
    </row>
    <row r="301" spans="1:15" s="79" customFormat="1" ht="17.25" customHeight="1">
      <c r="A301" s="351" t="s">
        <v>700</v>
      </c>
      <c r="B301" s="959"/>
      <c r="C301" s="153" t="s">
        <v>69</v>
      </c>
      <c r="D301" s="214" t="s">
        <v>66</v>
      </c>
      <c r="E301" s="659">
        <v>879</v>
      </c>
      <c r="F301" s="659">
        <v>877</v>
      </c>
      <c r="G301" s="582">
        <v>875</v>
      </c>
      <c r="H301" s="583">
        <v>875</v>
      </c>
      <c r="I301" s="582">
        <v>877</v>
      </c>
      <c r="J301" s="583">
        <v>876</v>
      </c>
      <c r="K301" s="582">
        <v>877</v>
      </c>
      <c r="L301" s="583">
        <v>877</v>
      </c>
      <c r="M301" s="660">
        <v>888</v>
      </c>
      <c r="N301" s="422"/>
      <c r="O301" s="241"/>
    </row>
    <row r="302" spans="1:15" s="79" customFormat="1" ht="17.25" customHeight="1">
      <c r="A302" s="351" t="s">
        <v>700</v>
      </c>
      <c r="B302" s="959"/>
      <c r="C302" s="150" t="s">
        <v>70</v>
      </c>
      <c r="D302" s="212" t="s">
        <v>71</v>
      </c>
      <c r="E302" s="665">
        <v>4.3559999999999999</v>
      </c>
      <c r="F302" s="665">
        <v>3.9079999999999999</v>
      </c>
      <c r="G302" s="666">
        <v>3.508</v>
      </c>
      <c r="H302" s="667">
        <v>3.5</v>
      </c>
      <c r="I302" s="666">
        <v>3.51</v>
      </c>
      <c r="J302" s="667">
        <v>3.51</v>
      </c>
      <c r="K302" s="666">
        <v>3.52</v>
      </c>
      <c r="L302" s="667">
        <v>3.53</v>
      </c>
      <c r="M302" s="668">
        <v>3.6</v>
      </c>
      <c r="N302" s="422"/>
      <c r="O302" s="241"/>
    </row>
    <row r="303" spans="1:15" s="79" customFormat="1" ht="22.5" customHeight="1">
      <c r="A303" s="351" t="s">
        <v>700</v>
      </c>
      <c r="B303" s="959"/>
      <c r="C303" s="145" t="s">
        <v>417</v>
      </c>
      <c r="D303" s="214"/>
      <c r="E303" s="576"/>
      <c r="F303" s="576"/>
      <c r="G303" s="577"/>
      <c r="H303" s="578"/>
      <c r="I303" s="577"/>
      <c r="J303" s="578"/>
      <c r="K303" s="577"/>
      <c r="L303" s="578"/>
      <c r="M303" s="656"/>
      <c r="N303" s="422"/>
      <c r="O303" s="241"/>
    </row>
    <row r="304" spans="1:15" s="79" customFormat="1" ht="17.25" customHeight="1">
      <c r="A304" s="351" t="s">
        <v>700</v>
      </c>
      <c r="B304" s="959"/>
      <c r="C304" s="153" t="s">
        <v>65</v>
      </c>
      <c r="D304" s="214" t="s">
        <v>66</v>
      </c>
      <c r="E304" s="657">
        <v>60</v>
      </c>
      <c r="F304" s="657">
        <v>157</v>
      </c>
      <c r="G304" s="587">
        <v>200</v>
      </c>
      <c r="H304" s="588">
        <v>280</v>
      </c>
      <c r="I304" s="587">
        <v>290</v>
      </c>
      <c r="J304" s="588">
        <v>290</v>
      </c>
      <c r="K304" s="587">
        <v>300</v>
      </c>
      <c r="L304" s="588">
        <v>300</v>
      </c>
      <c r="M304" s="658">
        <v>310</v>
      </c>
      <c r="N304" s="422"/>
      <c r="O304" s="241"/>
    </row>
    <row r="305" spans="1:15" s="79" customFormat="1" ht="17.25" customHeight="1">
      <c r="A305" s="351" t="s">
        <v>700</v>
      </c>
      <c r="B305" s="959"/>
      <c r="C305" s="154" t="s">
        <v>67</v>
      </c>
      <c r="D305" s="214" t="s">
        <v>66</v>
      </c>
      <c r="E305" s="659">
        <v>20</v>
      </c>
      <c r="F305" s="659">
        <v>60</v>
      </c>
      <c r="G305" s="582">
        <v>100</v>
      </c>
      <c r="H305" s="583">
        <v>100</v>
      </c>
      <c r="I305" s="582">
        <v>100</v>
      </c>
      <c r="J305" s="583">
        <v>100</v>
      </c>
      <c r="K305" s="582">
        <v>100</v>
      </c>
      <c r="L305" s="583">
        <v>100</v>
      </c>
      <c r="M305" s="660">
        <v>100</v>
      </c>
      <c r="N305" s="422"/>
      <c r="O305" s="241"/>
    </row>
    <row r="306" spans="1:15" s="79" customFormat="1" ht="17.25" customHeight="1">
      <c r="A306" s="351" t="s">
        <v>700</v>
      </c>
      <c r="B306" s="959"/>
      <c r="C306" s="153" t="s">
        <v>68</v>
      </c>
      <c r="D306" s="214" t="s">
        <v>66</v>
      </c>
      <c r="E306" s="659"/>
      <c r="F306" s="659"/>
      <c r="G306" s="582"/>
      <c r="H306" s="583"/>
      <c r="I306" s="582"/>
      <c r="J306" s="583"/>
      <c r="K306" s="582"/>
      <c r="L306" s="583"/>
      <c r="M306" s="660"/>
      <c r="N306" s="422"/>
      <c r="O306" s="241"/>
    </row>
    <row r="307" spans="1:15" s="79" customFormat="1" ht="17.25" customHeight="1">
      <c r="A307" s="351" t="s">
        <v>700</v>
      </c>
      <c r="B307" s="959"/>
      <c r="C307" s="153" t="s">
        <v>69</v>
      </c>
      <c r="D307" s="214" t="s">
        <v>66</v>
      </c>
      <c r="E307" s="659">
        <v>210</v>
      </c>
      <c r="F307" s="659">
        <v>350</v>
      </c>
      <c r="G307" s="582">
        <v>360</v>
      </c>
      <c r="H307" s="583">
        <v>350</v>
      </c>
      <c r="I307" s="582">
        <v>360</v>
      </c>
      <c r="J307" s="583">
        <v>355</v>
      </c>
      <c r="K307" s="582">
        <v>365</v>
      </c>
      <c r="L307" s="583">
        <v>370</v>
      </c>
      <c r="M307" s="660">
        <v>380</v>
      </c>
      <c r="N307" s="422"/>
      <c r="O307" s="241"/>
    </row>
    <row r="308" spans="1:15" s="79" customFormat="1" ht="17.25" customHeight="1" thickBot="1">
      <c r="A308" s="351" t="s">
        <v>700</v>
      </c>
      <c r="B308" s="959"/>
      <c r="C308" s="155" t="s">
        <v>70</v>
      </c>
      <c r="D308" s="218" t="s">
        <v>71</v>
      </c>
      <c r="E308" s="669">
        <v>0.13</v>
      </c>
      <c r="F308" s="669">
        <v>0.5</v>
      </c>
      <c r="G308" s="670">
        <v>0.05</v>
      </c>
      <c r="H308" s="671">
        <v>0.05</v>
      </c>
      <c r="I308" s="670">
        <v>0.06</v>
      </c>
      <c r="J308" s="671">
        <v>0.05</v>
      </c>
      <c r="K308" s="670">
        <v>7.0000000000000007E-2</v>
      </c>
      <c r="L308" s="671">
        <v>0.06</v>
      </c>
      <c r="M308" s="672">
        <v>7.0000000000000007E-2</v>
      </c>
      <c r="N308" s="422"/>
      <c r="O308" s="241"/>
    </row>
    <row r="309" spans="1:15" s="79" customFormat="1" ht="23.25" customHeight="1">
      <c r="A309" s="351" t="s">
        <v>700</v>
      </c>
      <c r="B309" s="959"/>
      <c r="C309" s="148" t="s">
        <v>422</v>
      </c>
      <c r="D309" s="217"/>
      <c r="E309" s="646"/>
      <c r="F309" s="646"/>
      <c r="G309" s="647"/>
      <c r="H309" s="648"/>
      <c r="I309" s="647"/>
      <c r="J309" s="648"/>
      <c r="K309" s="647"/>
      <c r="L309" s="648"/>
      <c r="M309" s="649"/>
      <c r="N309" s="422"/>
      <c r="O309" s="241"/>
    </row>
    <row r="310" spans="1:15" s="80" customFormat="1" ht="14.25" customHeight="1">
      <c r="A310" s="351" t="s">
        <v>700</v>
      </c>
      <c r="B310" s="959"/>
      <c r="C310" s="145" t="s">
        <v>413</v>
      </c>
      <c r="D310" s="214"/>
      <c r="E310" s="673"/>
      <c r="F310" s="673"/>
      <c r="G310" s="674"/>
      <c r="H310" s="675"/>
      <c r="I310" s="674"/>
      <c r="J310" s="675"/>
      <c r="K310" s="674"/>
      <c r="L310" s="675"/>
      <c r="M310" s="676"/>
      <c r="N310" s="422"/>
      <c r="O310" s="241"/>
    </row>
    <row r="311" spans="1:15" s="80" customFormat="1" ht="14.25" customHeight="1">
      <c r="A311" s="351" t="s">
        <v>700</v>
      </c>
      <c r="B311" s="959"/>
      <c r="C311" s="151" t="s">
        <v>72</v>
      </c>
      <c r="D311" s="214" t="s">
        <v>791</v>
      </c>
      <c r="E311" s="677">
        <v>6526.2</v>
      </c>
      <c r="F311" s="677">
        <v>10389.200000000001</v>
      </c>
      <c r="G311" s="563">
        <v>10248</v>
      </c>
      <c r="H311" s="678">
        <v>10240</v>
      </c>
      <c r="I311" s="563">
        <v>10425</v>
      </c>
      <c r="J311" s="678">
        <v>10395</v>
      </c>
      <c r="K311" s="563">
        <v>10648</v>
      </c>
      <c r="L311" s="678">
        <v>10486</v>
      </c>
      <c r="M311" s="564">
        <v>10950</v>
      </c>
      <c r="N311" s="422"/>
      <c r="O311" s="241"/>
    </row>
    <row r="312" spans="1:15" s="80" customFormat="1" ht="14.25" customHeight="1">
      <c r="A312" s="351" t="s">
        <v>700</v>
      </c>
      <c r="B312" s="959"/>
      <c r="C312" s="151" t="s">
        <v>73</v>
      </c>
      <c r="D312" s="214" t="s">
        <v>791</v>
      </c>
      <c r="E312" s="677">
        <v>2098.9</v>
      </c>
      <c r="F312" s="677">
        <v>1880.3</v>
      </c>
      <c r="G312" s="563">
        <v>1876</v>
      </c>
      <c r="H312" s="678">
        <v>1866</v>
      </c>
      <c r="I312" s="563">
        <v>1871</v>
      </c>
      <c r="J312" s="678">
        <v>1870.5</v>
      </c>
      <c r="K312" s="563">
        <v>1886</v>
      </c>
      <c r="L312" s="678">
        <v>1875.6</v>
      </c>
      <c r="M312" s="564">
        <v>1894</v>
      </c>
      <c r="N312" s="422"/>
      <c r="O312" s="241"/>
    </row>
    <row r="313" spans="1:15" s="80" customFormat="1" ht="14.25" customHeight="1">
      <c r="A313" s="351" t="s">
        <v>700</v>
      </c>
      <c r="B313" s="959"/>
      <c r="C313" s="151" t="s">
        <v>74</v>
      </c>
      <c r="D313" s="214" t="s">
        <v>791</v>
      </c>
      <c r="E313" s="677">
        <v>668.9</v>
      </c>
      <c r="F313" s="677">
        <v>643.70000000000005</v>
      </c>
      <c r="G313" s="563">
        <v>643</v>
      </c>
      <c r="H313" s="678">
        <v>642.79999999999995</v>
      </c>
      <c r="I313" s="563">
        <v>643</v>
      </c>
      <c r="J313" s="678">
        <v>643.79999999999995</v>
      </c>
      <c r="K313" s="563">
        <v>648.1</v>
      </c>
      <c r="L313" s="678">
        <v>647.9</v>
      </c>
      <c r="M313" s="564">
        <v>658.2</v>
      </c>
      <c r="N313" s="422"/>
      <c r="O313" s="241"/>
    </row>
    <row r="314" spans="1:15" s="80" customFormat="1" ht="14.25" customHeight="1">
      <c r="A314" s="351" t="s">
        <v>700</v>
      </c>
      <c r="B314" s="959"/>
      <c r="C314" s="151" t="s">
        <v>75</v>
      </c>
      <c r="D314" s="214" t="s">
        <v>791</v>
      </c>
      <c r="E314" s="677">
        <v>0</v>
      </c>
      <c r="F314" s="677">
        <v>0</v>
      </c>
      <c r="G314" s="563">
        <v>0</v>
      </c>
      <c r="H314" s="678">
        <v>0</v>
      </c>
      <c r="I314" s="563">
        <v>0</v>
      </c>
      <c r="J314" s="678">
        <v>0</v>
      </c>
      <c r="K314" s="563">
        <v>0</v>
      </c>
      <c r="L314" s="678">
        <v>0</v>
      </c>
      <c r="M314" s="564">
        <v>0</v>
      </c>
      <c r="N314" s="422"/>
      <c r="O314" s="241"/>
    </row>
    <row r="315" spans="1:15" s="80" customFormat="1" ht="14.25" customHeight="1">
      <c r="A315" s="351" t="s">
        <v>700</v>
      </c>
      <c r="B315" s="959"/>
      <c r="C315" s="151" t="s">
        <v>76</v>
      </c>
      <c r="D315" s="214" t="s">
        <v>791</v>
      </c>
      <c r="E315" s="677">
        <v>852</v>
      </c>
      <c r="F315" s="677">
        <v>802</v>
      </c>
      <c r="G315" s="563">
        <v>693</v>
      </c>
      <c r="H315" s="678">
        <v>695</v>
      </c>
      <c r="I315" s="563">
        <v>703</v>
      </c>
      <c r="J315" s="678">
        <v>703</v>
      </c>
      <c r="K315" s="563">
        <v>716</v>
      </c>
      <c r="L315" s="678">
        <v>715</v>
      </c>
      <c r="M315" s="564">
        <v>737</v>
      </c>
      <c r="N315" s="422"/>
      <c r="O315" s="241"/>
    </row>
    <row r="316" spans="1:15" s="80" customFormat="1" ht="14.25" customHeight="1">
      <c r="A316" s="351" t="s">
        <v>700</v>
      </c>
      <c r="B316" s="959"/>
      <c r="C316" s="151" t="s">
        <v>77</v>
      </c>
      <c r="D316" s="214" t="s">
        <v>791</v>
      </c>
      <c r="E316" s="677">
        <v>4375</v>
      </c>
      <c r="F316" s="677">
        <v>4015</v>
      </c>
      <c r="G316" s="563">
        <v>4135</v>
      </c>
      <c r="H316" s="678">
        <v>4145</v>
      </c>
      <c r="I316" s="563">
        <v>4245</v>
      </c>
      <c r="J316" s="678">
        <v>4206</v>
      </c>
      <c r="K316" s="563">
        <v>4345</v>
      </c>
      <c r="L316" s="678">
        <v>4269</v>
      </c>
      <c r="M316" s="564">
        <v>4495</v>
      </c>
      <c r="N316" s="422"/>
      <c r="O316" s="241"/>
    </row>
    <row r="317" spans="1:15" s="80" customFormat="1" ht="14.25" customHeight="1">
      <c r="A317" s="351" t="s">
        <v>700</v>
      </c>
      <c r="B317" s="959"/>
      <c r="C317" s="149" t="s">
        <v>78</v>
      </c>
      <c r="D317" s="212" t="s">
        <v>79</v>
      </c>
      <c r="E317" s="559">
        <v>671</v>
      </c>
      <c r="F317" s="559">
        <v>529</v>
      </c>
      <c r="G317" s="560">
        <v>529</v>
      </c>
      <c r="H317" s="561">
        <v>529</v>
      </c>
      <c r="I317" s="560">
        <v>530.1</v>
      </c>
      <c r="J317" s="561">
        <v>530.1</v>
      </c>
      <c r="K317" s="560">
        <v>531.20000000000005</v>
      </c>
      <c r="L317" s="561">
        <v>531.20000000000005</v>
      </c>
      <c r="M317" s="562">
        <v>532.29999999999995</v>
      </c>
      <c r="N317" s="422"/>
      <c r="O317" s="241"/>
    </row>
    <row r="318" spans="1:15" s="79" customFormat="1" ht="15" customHeight="1">
      <c r="A318" s="351" t="s">
        <v>700</v>
      </c>
      <c r="B318" s="959"/>
      <c r="C318" s="145" t="s">
        <v>415</v>
      </c>
      <c r="D318" s="214"/>
      <c r="E318" s="626"/>
      <c r="F318" s="626"/>
      <c r="G318" s="627"/>
      <c r="H318" s="628"/>
      <c r="I318" s="627"/>
      <c r="J318" s="628"/>
      <c r="K318" s="627"/>
      <c r="L318" s="628"/>
      <c r="M318" s="629"/>
      <c r="N318" s="422"/>
      <c r="O318" s="241"/>
    </row>
    <row r="319" spans="1:15" s="79" customFormat="1" ht="14.25" customHeight="1">
      <c r="A319" s="351" t="s">
        <v>700</v>
      </c>
      <c r="B319" s="959"/>
      <c r="C319" s="153" t="s">
        <v>72</v>
      </c>
      <c r="D319" s="214" t="s">
        <v>791</v>
      </c>
      <c r="E319" s="679">
        <v>5302.7</v>
      </c>
      <c r="F319" s="679">
        <v>7845.6</v>
      </c>
      <c r="G319" s="546">
        <v>7700</v>
      </c>
      <c r="H319" s="680">
        <v>7700</v>
      </c>
      <c r="I319" s="546">
        <v>7780</v>
      </c>
      <c r="J319" s="680">
        <v>7800</v>
      </c>
      <c r="K319" s="546">
        <v>7850</v>
      </c>
      <c r="L319" s="680">
        <v>7840</v>
      </c>
      <c r="M319" s="681">
        <v>8100</v>
      </c>
      <c r="N319" s="422"/>
      <c r="O319" s="241"/>
    </row>
    <row r="320" spans="1:15" s="79" customFormat="1" ht="14.25" customHeight="1">
      <c r="A320" s="351" t="s">
        <v>700</v>
      </c>
      <c r="B320" s="959"/>
      <c r="C320" s="153" t="s">
        <v>73</v>
      </c>
      <c r="D320" s="214" t="s">
        <v>791</v>
      </c>
      <c r="E320" s="679">
        <v>6.6</v>
      </c>
      <c r="F320" s="679">
        <v>5.4</v>
      </c>
      <c r="G320" s="546">
        <v>6</v>
      </c>
      <c r="H320" s="680">
        <v>6</v>
      </c>
      <c r="I320" s="546">
        <v>6</v>
      </c>
      <c r="J320" s="680">
        <v>5.5</v>
      </c>
      <c r="K320" s="546">
        <v>6</v>
      </c>
      <c r="L320" s="680">
        <v>5.6</v>
      </c>
      <c r="M320" s="681">
        <v>6</v>
      </c>
      <c r="N320" s="422"/>
      <c r="O320" s="241"/>
    </row>
    <row r="321" spans="1:15" s="79" customFormat="1" ht="14.25" customHeight="1">
      <c r="A321" s="351" t="s">
        <v>700</v>
      </c>
      <c r="B321" s="959"/>
      <c r="C321" s="153" t="s">
        <v>74</v>
      </c>
      <c r="D321" s="214" t="s">
        <v>791</v>
      </c>
      <c r="E321" s="679">
        <v>6.9</v>
      </c>
      <c r="F321" s="679">
        <v>7.8</v>
      </c>
      <c r="G321" s="546">
        <v>8</v>
      </c>
      <c r="H321" s="680">
        <v>7.8</v>
      </c>
      <c r="I321" s="546">
        <v>8</v>
      </c>
      <c r="J321" s="680">
        <v>7.8</v>
      </c>
      <c r="K321" s="546">
        <v>8.1</v>
      </c>
      <c r="L321" s="680">
        <v>7.9</v>
      </c>
      <c r="M321" s="681">
        <v>8.1999999999999993</v>
      </c>
      <c r="N321" s="422"/>
      <c r="O321" s="241"/>
    </row>
    <row r="322" spans="1:15" s="79" customFormat="1" ht="14.25" customHeight="1">
      <c r="A322" s="351" t="s">
        <v>700</v>
      </c>
      <c r="B322" s="959"/>
      <c r="C322" s="153" t="s">
        <v>75</v>
      </c>
      <c r="D322" s="214" t="s">
        <v>791</v>
      </c>
      <c r="E322" s="679"/>
      <c r="F322" s="679"/>
      <c r="G322" s="546"/>
      <c r="H322" s="680"/>
      <c r="I322" s="546"/>
      <c r="J322" s="680"/>
      <c r="K322" s="546"/>
      <c r="L322" s="680"/>
      <c r="M322" s="681"/>
      <c r="N322" s="422"/>
      <c r="O322" s="241"/>
    </row>
    <row r="323" spans="1:15" s="79" customFormat="1" ht="14.25" customHeight="1">
      <c r="A323" s="351" t="s">
        <v>700</v>
      </c>
      <c r="B323" s="959"/>
      <c r="C323" s="153" t="s">
        <v>76</v>
      </c>
      <c r="D323" s="214" t="s">
        <v>791</v>
      </c>
      <c r="E323" s="679">
        <v>391</v>
      </c>
      <c r="F323" s="679">
        <v>409</v>
      </c>
      <c r="G323" s="546">
        <v>300</v>
      </c>
      <c r="H323" s="680">
        <v>300</v>
      </c>
      <c r="I323" s="546">
        <v>302</v>
      </c>
      <c r="J323" s="680">
        <v>302</v>
      </c>
      <c r="K323" s="546">
        <v>306</v>
      </c>
      <c r="L323" s="680">
        <v>305</v>
      </c>
      <c r="M323" s="681">
        <v>310</v>
      </c>
      <c r="N323" s="422"/>
      <c r="O323" s="241"/>
    </row>
    <row r="324" spans="1:15" s="79" customFormat="1" ht="14.25" customHeight="1">
      <c r="A324" s="351" t="s">
        <v>700</v>
      </c>
      <c r="B324" s="959"/>
      <c r="C324" s="153" t="s">
        <v>77</v>
      </c>
      <c r="D324" s="214" t="s">
        <v>791</v>
      </c>
      <c r="E324" s="679">
        <v>3212</v>
      </c>
      <c r="F324" s="679">
        <v>3065</v>
      </c>
      <c r="G324" s="546">
        <v>2858</v>
      </c>
      <c r="H324" s="680">
        <v>2858</v>
      </c>
      <c r="I324" s="546">
        <v>2916</v>
      </c>
      <c r="J324" s="680">
        <v>2886</v>
      </c>
      <c r="K324" s="546">
        <v>2975</v>
      </c>
      <c r="L324" s="680">
        <v>2915</v>
      </c>
      <c r="M324" s="681">
        <v>3040</v>
      </c>
      <c r="N324" s="422"/>
      <c r="O324" s="241"/>
    </row>
    <row r="325" spans="1:15" s="79" customFormat="1" ht="14.25" customHeight="1">
      <c r="A325" s="351" t="s">
        <v>700</v>
      </c>
      <c r="B325" s="959"/>
      <c r="C325" s="150" t="s">
        <v>78</v>
      </c>
      <c r="D325" s="212" t="s">
        <v>79</v>
      </c>
      <c r="E325" s="682">
        <v>0</v>
      </c>
      <c r="F325" s="682"/>
      <c r="G325" s="512"/>
      <c r="H325" s="510"/>
      <c r="I325" s="512"/>
      <c r="J325" s="510"/>
      <c r="K325" s="512"/>
      <c r="L325" s="510"/>
      <c r="M325" s="569"/>
      <c r="N325" s="422"/>
      <c r="O325" s="241"/>
    </row>
    <row r="326" spans="1:15" s="79" customFormat="1" ht="17.25" customHeight="1">
      <c r="A326" s="351" t="s">
        <v>700</v>
      </c>
      <c r="B326" s="959"/>
      <c r="C326" s="145" t="s">
        <v>416</v>
      </c>
      <c r="D326" s="214"/>
      <c r="E326" s="626"/>
      <c r="F326" s="626"/>
      <c r="G326" s="627"/>
      <c r="H326" s="628"/>
      <c r="I326" s="627"/>
      <c r="J326" s="628"/>
      <c r="K326" s="627"/>
      <c r="L326" s="628"/>
      <c r="M326" s="629"/>
      <c r="N326" s="422"/>
      <c r="O326" s="241"/>
    </row>
    <row r="327" spans="1:15" s="79" customFormat="1" ht="14.25" customHeight="1">
      <c r="A327" s="351" t="s">
        <v>700</v>
      </c>
      <c r="B327" s="959"/>
      <c r="C327" s="153" t="s">
        <v>72</v>
      </c>
      <c r="D327" s="214" t="s">
        <v>791</v>
      </c>
      <c r="E327" s="679">
        <v>79.900000000000006</v>
      </c>
      <c r="F327" s="679">
        <v>47.6</v>
      </c>
      <c r="G327" s="546">
        <v>48</v>
      </c>
      <c r="H327" s="680">
        <v>40</v>
      </c>
      <c r="I327" s="546">
        <v>45</v>
      </c>
      <c r="J327" s="680">
        <v>45</v>
      </c>
      <c r="K327" s="546">
        <v>48</v>
      </c>
      <c r="L327" s="680">
        <v>46</v>
      </c>
      <c r="M327" s="681">
        <v>50</v>
      </c>
      <c r="N327" s="422"/>
      <c r="O327" s="241"/>
    </row>
    <row r="328" spans="1:15" s="79" customFormat="1" ht="14.25" customHeight="1">
      <c r="A328" s="351" t="s">
        <v>700</v>
      </c>
      <c r="B328" s="959"/>
      <c r="C328" s="153" t="s">
        <v>73</v>
      </c>
      <c r="D328" s="214" t="s">
        <v>791</v>
      </c>
      <c r="E328" s="679">
        <v>2092.3000000000002</v>
      </c>
      <c r="F328" s="679">
        <v>1874.9</v>
      </c>
      <c r="G328" s="546">
        <v>1870</v>
      </c>
      <c r="H328" s="680">
        <v>1860</v>
      </c>
      <c r="I328" s="546">
        <v>1865</v>
      </c>
      <c r="J328" s="680">
        <v>1865</v>
      </c>
      <c r="K328" s="546">
        <v>1880</v>
      </c>
      <c r="L328" s="680">
        <v>1870</v>
      </c>
      <c r="M328" s="681">
        <v>1888</v>
      </c>
      <c r="N328" s="422"/>
      <c r="O328" s="241"/>
    </row>
    <row r="329" spans="1:15" s="79" customFormat="1" ht="14.25" customHeight="1">
      <c r="A329" s="351" t="s">
        <v>700</v>
      </c>
      <c r="B329" s="959"/>
      <c r="C329" s="153" t="s">
        <v>74</v>
      </c>
      <c r="D329" s="214" t="s">
        <v>791</v>
      </c>
      <c r="E329" s="679">
        <v>662</v>
      </c>
      <c r="F329" s="679">
        <v>635.9</v>
      </c>
      <c r="G329" s="546">
        <v>635</v>
      </c>
      <c r="H329" s="680">
        <v>635</v>
      </c>
      <c r="I329" s="546">
        <v>635</v>
      </c>
      <c r="J329" s="680">
        <v>636</v>
      </c>
      <c r="K329" s="546">
        <v>640</v>
      </c>
      <c r="L329" s="680">
        <v>640</v>
      </c>
      <c r="M329" s="681">
        <v>650</v>
      </c>
      <c r="N329" s="422"/>
      <c r="O329" s="241"/>
    </row>
    <row r="330" spans="1:15" s="79" customFormat="1" ht="14.25" customHeight="1">
      <c r="A330" s="351" t="s">
        <v>700</v>
      </c>
      <c r="B330" s="959"/>
      <c r="C330" s="153" t="s">
        <v>75</v>
      </c>
      <c r="D330" s="214" t="s">
        <v>791</v>
      </c>
      <c r="E330" s="679"/>
      <c r="F330" s="679"/>
      <c r="G330" s="546"/>
      <c r="H330" s="680"/>
      <c r="I330" s="546"/>
      <c r="J330" s="680"/>
      <c r="K330" s="546"/>
      <c r="L330" s="680"/>
      <c r="M330" s="681"/>
      <c r="N330" s="422"/>
      <c r="O330" s="241"/>
    </row>
    <row r="331" spans="1:15" s="79" customFormat="1" ht="14.25" customHeight="1">
      <c r="A331" s="351" t="s">
        <v>700</v>
      </c>
      <c r="B331" s="959"/>
      <c r="C331" s="153" t="s">
        <v>76</v>
      </c>
      <c r="D331" s="214" t="s">
        <v>791</v>
      </c>
      <c r="E331" s="679">
        <v>448</v>
      </c>
      <c r="F331" s="679">
        <v>370</v>
      </c>
      <c r="G331" s="546">
        <v>363</v>
      </c>
      <c r="H331" s="680">
        <v>363</v>
      </c>
      <c r="I331" s="546">
        <v>366</v>
      </c>
      <c r="J331" s="680">
        <v>365</v>
      </c>
      <c r="K331" s="546">
        <v>370</v>
      </c>
      <c r="L331" s="680">
        <v>368</v>
      </c>
      <c r="M331" s="681">
        <v>375</v>
      </c>
      <c r="N331" s="422"/>
      <c r="O331" s="241"/>
    </row>
    <row r="332" spans="1:15" s="79" customFormat="1" ht="14.25" customHeight="1">
      <c r="A332" s="351" t="s">
        <v>700</v>
      </c>
      <c r="B332" s="959"/>
      <c r="C332" s="153" t="s">
        <v>77</v>
      </c>
      <c r="D332" s="214" t="s">
        <v>791</v>
      </c>
      <c r="E332" s="679">
        <v>1059</v>
      </c>
      <c r="F332" s="679">
        <v>847</v>
      </c>
      <c r="G332" s="546">
        <v>777</v>
      </c>
      <c r="H332" s="680">
        <v>777</v>
      </c>
      <c r="I332" s="546">
        <v>814</v>
      </c>
      <c r="J332" s="680">
        <v>790</v>
      </c>
      <c r="K332" s="546">
        <v>830</v>
      </c>
      <c r="L332" s="680">
        <v>814</v>
      </c>
      <c r="M332" s="681">
        <v>855</v>
      </c>
      <c r="N332" s="422"/>
      <c r="O332" s="241"/>
    </row>
    <row r="333" spans="1:15" s="79" customFormat="1" ht="14.25" customHeight="1">
      <c r="A333" s="351" t="s">
        <v>700</v>
      </c>
      <c r="B333" s="959"/>
      <c r="C333" s="150" t="s">
        <v>78</v>
      </c>
      <c r="D333" s="212" t="s">
        <v>79</v>
      </c>
      <c r="E333" s="661">
        <v>662</v>
      </c>
      <c r="F333" s="661">
        <v>526</v>
      </c>
      <c r="G333" s="662">
        <v>526</v>
      </c>
      <c r="H333" s="663">
        <v>526</v>
      </c>
      <c r="I333" s="662">
        <v>527</v>
      </c>
      <c r="J333" s="663">
        <v>527</v>
      </c>
      <c r="K333" s="662">
        <v>528</v>
      </c>
      <c r="L333" s="663">
        <v>528</v>
      </c>
      <c r="M333" s="664">
        <v>529</v>
      </c>
      <c r="N333" s="422"/>
      <c r="O333" s="241"/>
    </row>
    <row r="334" spans="1:15" s="79" customFormat="1" ht="23.25" customHeight="1">
      <c r="A334" s="351" t="s">
        <v>700</v>
      </c>
      <c r="B334" s="959"/>
      <c r="C334" s="145" t="s">
        <v>417</v>
      </c>
      <c r="D334" s="214"/>
      <c r="E334" s="626"/>
      <c r="F334" s="626"/>
      <c r="G334" s="627"/>
      <c r="H334" s="628"/>
      <c r="I334" s="627"/>
      <c r="J334" s="628"/>
      <c r="K334" s="627"/>
      <c r="L334" s="628"/>
      <c r="M334" s="629"/>
      <c r="N334" s="422"/>
      <c r="O334" s="241"/>
    </row>
    <row r="335" spans="1:15" s="79" customFormat="1" ht="14.25" customHeight="1">
      <c r="A335" s="351" t="s">
        <v>700</v>
      </c>
      <c r="B335" s="959"/>
      <c r="C335" s="156" t="s">
        <v>72</v>
      </c>
      <c r="D335" s="211" t="s">
        <v>791</v>
      </c>
      <c r="E335" s="565">
        <v>1143.5999999999999</v>
      </c>
      <c r="F335" s="565">
        <v>2496</v>
      </c>
      <c r="G335" s="548">
        <v>2500</v>
      </c>
      <c r="H335" s="547">
        <v>2500</v>
      </c>
      <c r="I335" s="546">
        <v>2600</v>
      </c>
      <c r="J335" s="547">
        <v>2550</v>
      </c>
      <c r="K335" s="546">
        <v>2750</v>
      </c>
      <c r="L335" s="547">
        <v>2600</v>
      </c>
      <c r="M335" s="681">
        <v>2800</v>
      </c>
      <c r="N335" s="422"/>
      <c r="O335" s="241"/>
    </row>
    <row r="336" spans="1:15" s="79" customFormat="1" ht="14.25" customHeight="1">
      <c r="A336" s="351" t="s">
        <v>700</v>
      </c>
      <c r="B336" s="959"/>
      <c r="C336" s="156" t="s">
        <v>73</v>
      </c>
      <c r="D336" s="211" t="s">
        <v>791</v>
      </c>
      <c r="E336" s="565">
        <v>0</v>
      </c>
      <c r="F336" s="565">
        <v>0</v>
      </c>
      <c r="G336" s="548"/>
      <c r="H336" s="547"/>
      <c r="I336" s="546"/>
      <c r="J336" s="547"/>
      <c r="K336" s="546"/>
      <c r="L336" s="547"/>
      <c r="M336" s="681"/>
      <c r="N336" s="422"/>
      <c r="O336" s="241"/>
    </row>
    <row r="337" spans="1:15" s="79" customFormat="1" ht="14.25" customHeight="1">
      <c r="A337" s="351" t="s">
        <v>700</v>
      </c>
      <c r="B337" s="959"/>
      <c r="C337" s="156" t="s">
        <v>74</v>
      </c>
      <c r="D337" s="211" t="s">
        <v>791</v>
      </c>
      <c r="E337" s="565">
        <v>0</v>
      </c>
      <c r="F337" s="565">
        <v>0</v>
      </c>
      <c r="G337" s="548"/>
      <c r="H337" s="547"/>
      <c r="I337" s="546"/>
      <c r="J337" s="547"/>
      <c r="K337" s="546"/>
      <c r="L337" s="547"/>
      <c r="M337" s="681"/>
      <c r="N337" s="422"/>
      <c r="O337" s="241"/>
    </row>
    <row r="338" spans="1:15" s="79" customFormat="1" ht="14.25" customHeight="1">
      <c r="A338" s="351" t="s">
        <v>700</v>
      </c>
      <c r="B338" s="959"/>
      <c r="C338" s="156" t="s">
        <v>75</v>
      </c>
      <c r="D338" s="211" t="s">
        <v>791</v>
      </c>
      <c r="E338" s="565"/>
      <c r="F338" s="565"/>
      <c r="G338" s="548"/>
      <c r="H338" s="547"/>
      <c r="I338" s="546"/>
      <c r="J338" s="547"/>
      <c r="K338" s="546"/>
      <c r="L338" s="547"/>
      <c r="M338" s="681"/>
      <c r="N338" s="422"/>
      <c r="O338" s="241"/>
    </row>
    <row r="339" spans="1:15" s="79" customFormat="1" ht="14.25" customHeight="1">
      <c r="A339" s="351" t="s">
        <v>700</v>
      </c>
      <c r="B339" s="959"/>
      <c r="C339" s="156" t="s">
        <v>76</v>
      </c>
      <c r="D339" s="211" t="s">
        <v>791</v>
      </c>
      <c r="E339" s="565">
        <v>13</v>
      </c>
      <c r="F339" s="565">
        <v>23</v>
      </c>
      <c r="G339" s="548">
        <v>30</v>
      </c>
      <c r="H339" s="547">
        <v>32</v>
      </c>
      <c r="I339" s="546">
        <v>35</v>
      </c>
      <c r="J339" s="547">
        <v>36</v>
      </c>
      <c r="K339" s="546">
        <v>40</v>
      </c>
      <c r="L339" s="547">
        <v>42</v>
      </c>
      <c r="M339" s="681">
        <v>52</v>
      </c>
      <c r="N339" s="422"/>
      <c r="O339" s="241"/>
    </row>
    <row r="340" spans="1:15" s="79" customFormat="1" ht="14.25" customHeight="1">
      <c r="A340" s="351" t="s">
        <v>700</v>
      </c>
      <c r="B340" s="959"/>
      <c r="C340" s="156" t="s">
        <v>77</v>
      </c>
      <c r="D340" s="211" t="s">
        <v>791</v>
      </c>
      <c r="E340" s="565">
        <v>104</v>
      </c>
      <c r="F340" s="565">
        <v>103</v>
      </c>
      <c r="G340" s="548">
        <v>500</v>
      </c>
      <c r="H340" s="547">
        <v>510</v>
      </c>
      <c r="I340" s="546">
        <v>515</v>
      </c>
      <c r="J340" s="547">
        <v>530</v>
      </c>
      <c r="K340" s="546">
        <v>540</v>
      </c>
      <c r="L340" s="547">
        <v>540</v>
      </c>
      <c r="M340" s="681">
        <v>600</v>
      </c>
      <c r="N340" s="422"/>
      <c r="O340" s="241"/>
    </row>
    <row r="341" spans="1:15" s="79" customFormat="1" ht="13.5" customHeight="1" thickBot="1">
      <c r="A341" s="351" t="s">
        <v>700</v>
      </c>
      <c r="B341" s="959"/>
      <c r="C341" s="150" t="s">
        <v>78</v>
      </c>
      <c r="D341" s="212" t="s">
        <v>79</v>
      </c>
      <c r="E341" s="683">
        <v>9</v>
      </c>
      <c r="F341" s="683">
        <v>3</v>
      </c>
      <c r="G341" s="684">
        <v>3</v>
      </c>
      <c r="H341" s="685">
        <v>3</v>
      </c>
      <c r="I341" s="670">
        <v>3.1</v>
      </c>
      <c r="J341" s="685">
        <v>3.05</v>
      </c>
      <c r="K341" s="670">
        <v>3.2</v>
      </c>
      <c r="L341" s="685">
        <v>3.15</v>
      </c>
      <c r="M341" s="672">
        <v>3.3</v>
      </c>
      <c r="N341" s="422"/>
      <c r="O341" s="241"/>
    </row>
    <row r="342" spans="1:15" s="81" customFormat="1" ht="18.75" thickBot="1">
      <c r="A342" s="351"/>
      <c r="B342" s="959"/>
      <c r="C342" s="157" t="s">
        <v>423</v>
      </c>
      <c r="D342" s="240"/>
      <c r="E342" s="85"/>
      <c r="F342" s="83"/>
      <c r="G342" s="114"/>
      <c r="H342" s="171"/>
      <c r="I342" s="84"/>
      <c r="J342" s="85"/>
      <c r="K342" s="84"/>
      <c r="L342" s="85"/>
      <c r="M342" s="84"/>
      <c r="N342" s="422"/>
      <c r="O342" s="241"/>
    </row>
    <row r="343" spans="1:15" s="81" customFormat="1" ht="10.5">
      <c r="A343" s="351"/>
      <c r="B343" s="959"/>
      <c r="C343" s="158" t="s">
        <v>80</v>
      </c>
      <c r="D343" s="258"/>
      <c r="E343" s="88"/>
      <c r="F343" s="86"/>
      <c r="G343" s="115"/>
      <c r="H343" s="172"/>
      <c r="I343" s="87"/>
      <c r="J343" s="88"/>
      <c r="K343" s="87"/>
      <c r="L343" s="88"/>
      <c r="M343" s="87"/>
      <c r="N343" s="422"/>
      <c r="O343" s="241"/>
    </row>
    <row r="344" spans="1:15" s="82" customFormat="1">
      <c r="A344" s="351"/>
      <c r="B344" s="959"/>
      <c r="C344" s="159" t="s">
        <v>81</v>
      </c>
      <c r="D344" s="219" t="s">
        <v>424</v>
      </c>
      <c r="E344" s="91"/>
      <c r="F344" s="426">
        <v>6.5571700000000002</v>
      </c>
      <c r="G344" s="116"/>
      <c r="H344" s="173"/>
      <c r="I344" s="90"/>
      <c r="J344" s="91"/>
      <c r="K344" s="90"/>
      <c r="L344" s="91"/>
      <c r="M344" s="90"/>
      <c r="N344" s="422"/>
      <c r="O344" s="241"/>
    </row>
    <row r="345" spans="1:15" s="82" customFormat="1">
      <c r="A345" s="351"/>
      <c r="B345" s="959"/>
      <c r="C345" s="159" t="s">
        <v>73</v>
      </c>
      <c r="D345" s="219" t="s">
        <v>424</v>
      </c>
      <c r="E345" s="91"/>
      <c r="F345" s="426">
        <v>7.6292499999999999</v>
      </c>
      <c r="G345" s="116"/>
      <c r="H345" s="173"/>
      <c r="I345" s="90"/>
      <c r="J345" s="91"/>
      <c r="K345" s="90"/>
      <c r="L345" s="91"/>
      <c r="M345" s="90"/>
      <c r="N345" s="422"/>
      <c r="O345" s="241"/>
    </row>
    <row r="346" spans="1:15" s="82" customFormat="1">
      <c r="A346" s="351"/>
      <c r="B346" s="959"/>
      <c r="C346" s="159" t="s">
        <v>74</v>
      </c>
      <c r="D346" s="219" t="s">
        <v>424</v>
      </c>
      <c r="E346" s="91"/>
      <c r="F346" s="426">
        <v>11.9755</v>
      </c>
      <c r="G346" s="116"/>
      <c r="H346" s="173"/>
      <c r="I346" s="90"/>
      <c r="J346" s="91"/>
      <c r="K346" s="90"/>
      <c r="L346" s="91"/>
      <c r="M346" s="90"/>
      <c r="N346" s="422"/>
      <c r="O346" s="241"/>
    </row>
    <row r="347" spans="1:15" s="82" customFormat="1">
      <c r="A347" s="351"/>
      <c r="B347" s="959"/>
      <c r="C347" s="159" t="s">
        <v>75</v>
      </c>
      <c r="D347" s="219" t="s">
        <v>424</v>
      </c>
      <c r="E347" s="91"/>
      <c r="F347" s="426">
        <v>19.51089</v>
      </c>
      <c r="G347" s="116"/>
      <c r="H347" s="173"/>
      <c r="I347" s="90"/>
      <c r="J347" s="91"/>
      <c r="K347" s="90"/>
      <c r="L347" s="91"/>
      <c r="M347" s="90"/>
      <c r="N347" s="422"/>
      <c r="O347" s="241"/>
    </row>
    <row r="348" spans="1:15" s="82" customFormat="1">
      <c r="A348" s="351"/>
      <c r="B348" s="959"/>
      <c r="C348" s="159" t="s">
        <v>76</v>
      </c>
      <c r="D348" s="219" t="s">
        <v>424</v>
      </c>
      <c r="E348" s="91"/>
      <c r="F348" s="426">
        <v>70.379140000000007</v>
      </c>
      <c r="G348" s="116"/>
      <c r="H348" s="173"/>
      <c r="I348" s="90"/>
      <c r="J348" s="91"/>
      <c r="K348" s="90"/>
      <c r="L348" s="91"/>
      <c r="M348" s="90"/>
      <c r="N348" s="422"/>
      <c r="O348" s="241"/>
    </row>
    <row r="349" spans="1:15" s="82" customFormat="1">
      <c r="A349" s="351"/>
      <c r="B349" s="959"/>
      <c r="C349" s="159" t="s">
        <v>77</v>
      </c>
      <c r="D349" s="219" t="s">
        <v>424</v>
      </c>
      <c r="E349" s="91"/>
      <c r="F349" s="426">
        <v>14.000690000000001</v>
      </c>
      <c r="G349" s="116"/>
      <c r="H349" s="173"/>
      <c r="I349" s="90"/>
      <c r="J349" s="91"/>
      <c r="K349" s="90"/>
      <c r="L349" s="91"/>
      <c r="M349" s="90"/>
      <c r="N349" s="422"/>
      <c r="O349" s="241"/>
    </row>
    <row r="350" spans="1:15" s="82" customFormat="1" ht="12" thickBot="1">
      <c r="A350" s="351"/>
      <c r="B350" s="959"/>
      <c r="C350" s="159" t="s">
        <v>78</v>
      </c>
      <c r="D350" s="219" t="s">
        <v>425</v>
      </c>
      <c r="E350" s="91"/>
      <c r="F350" s="426">
        <v>2.8866700000000001</v>
      </c>
      <c r="G350" s="116"/>
      <c r="H350" s="173"/>
      <c r="I350" s="90"/>
      <c r="J350" s="91"/>
      <c r="K350" s="90"/>
      <c r="L350" s="91"/>
      <c r="M350" s="90"/>
      <c r="N350" s="422"/>
      <c r="O350" s="241"/>
    </row>
    <row r="351" spans="1:15" s="81" customFormat="1" ht="18">
      <c r="A351" s="351"/>
      <c r="B351" s="959"/>
      <c r="C351" s="158" t="s">
        <v>426</v>
      </c>
      <c r="D351" s="258"/>
      <c r="E351" s="88"/>
      <c r="F351" s="86"/>
      <c r="G351" s="115"/>
      <c r="H351" s="172"/>
      <c r="I351" s="87"/>
      <c r="J351" s="88"/>
      <c r="K351" s="87"/>
      <c r="L351" s="88"/>
      <c r="M351" s="87"/>
      <c r="N351" s="422"/>
      <c r="O351" s="241"/>
    </row>
    <row r="352" spans="1:15" s="81" customFormat="1" ht="10.5">
      <c r="A352" s="351"/>
      <c r="B352" s="959"/>
      <c r="C352" s="160" t="s">
        <v>427</v>
      </c>
      <c r="D352" s="219" t="s">
        <v>798</v>
      </c>
      <c r="E352" s="94">
        <f>SUM(E353:E355)</f>
        <v>189969.84922900004</v>
      </c>
      <c r="F352" s="92">
        <f t="shared" ref="F352:M352" si="11">SUM(F353:F355)</f>
        <v>204361.54774900002</v>
      </c>
      <c r="G352" s="117">
        <f t="shared" si="11"/>
        <v>197403.24326000002</v>
      </c>
      <c r="H352" s="174">
        <f t="shared" si="11"/>
        <v>197552.86348</v>
      </c>
      <c r="I352" s="93">
        <f t="shared" si="11"/>
        <v>200772.758737</v>
      </c>
      <c r="J352" s="94">
        <f t="shared" si="11"/>
        <v>200035.63816850001</v>
      </c>
      <c r="K352" s="93">
        <f t="shared" si="11"/>
        <v>204728.69460400002</v>
      </c>
      <c r="L352" s="94">
        <f t="shared" si="11"/>
        <v>202450.11785050001</v>
      </c>
      <c r="M352" s="93">
        <f t="shared" si="11"/>
        <v>210472.187271</v>
      </c>
      <c r="N352" s="422"/>
      <c r="O352" s="241"/>
    </row>
    <row r="353" spans="1:29" s="82" customFormat="1">
      <c r="A353" s="351"/>
      <c r="B353" s="959"/>
      <c r="C353" s="159" t="s">
        <v>415</v>
      </c>
      <c r="D353" s="219" t="s">
        <v>798</v>
      </c>
      <c r="E353" s="91">
        <f>F344*E319+F345*E320+F346*E321+F347*E322+F348*E323+F349*E324+F350*E325</f>
        <v>107392.14937900001</v>
      </c>
      <c r="F353" s="89">
        <f>F344*F319+F345*F320+F346*F321+F347*F322+F348*F323+F349*F324+F350*F325</f>
        <v>123276.72291200001</v>
      </c>
      <c r="G353" s="116">
        <f>F344*G319+F345*G320+F346*G321+F347*G322+F348*G323+F349*G324+F350*G325</f>
        <v>111759.50252000001</v>
      </c>
      <c r="H353" s="173">
        <f>F344*H319+F345*H320+F346*H321+F347*H322+F348*H323+F349*H324+F350*H325</f>
        <v>111757.10742000001</v>
      </c>
      <c r="I353" s="90">
        <f>F344*I319+F345*I320+F346*I321+F347*I322+F348*I323+F349*I324+F350*I325</f>
        <v>113236.87442000001</v>
      </c>
      <c r="J353" s="91">
        <f>F344*J319+F345*J320+F346*J321+F347*J322+F348*J323+F349*J324+F350*J325</f>
        <v>112941.78739499999</v>
      </c>
      <c r="K353" s="90">
        <f>F344*K319+F345*K320+F346*K321+F347*K322+F348*K323+F349*K324+F350*K325</f>
        <v>114804.63114000001</v>
      </c>
      <c r="L353" s="91">
        <f>F344*L319+F345*L320+F346*L321+F347*L322+F348*L323+F349*L324+F350*L325</f>
        <v>113823.1921</v>
      </c>
      <c r="M353" s="90">
        <f>F344*M319+F345*M320+F346*M321+F347*M322+F348*M323+F349*M324+F350*M325</f>
        <v>117636.6826</v>
      </c>
      <c r="N353" s="422"/>
      <c r="O353" s="241"/>
    </row>
    <row r="354" spans="1:29" s="82" customFormat="1">
      <c r="A354" s="351"/>
      <c r="B354" s="959"/>
      <c r="C354" s="159" t="s">
        <v>416</v>
      </c>
      <c r="D354" s="219" t="s">
        <v>798</v>
      </c>
      <c r="E354" s="91">
        <f>F344*E327+F345*E328+F346*E329+F347*E330+F348*E331+F349*E332+F350*E333</f>
        <v>72681.939628000007</v>
      </c>
      <c r="F354" s="89">
        <f>F344*F327+F345*F328+F346*F329+F347*F330+F348*F331+F349*F332+F350*F333</f>
        <v>61648.677217000011</v>
      </c>
      <c r="G354" s="116">
        <f>F344*G327+F345*G328+F346*G329+F347*G330+F348*G331+F349*G332+F350*G333</f>
        <v>60130.436530000006</v>
      </c>
      <c r="H354" s="173">
        <f>F344*H327+F345*H328+F346*H329+F347*H330+F348*H331+F349*H332+F350*H333</f>
        <v>60001.686670000003</v>
      </c>
      <c r="I354" s="90">
        <f>F344*I327+F345*I328+F346*I329+F347*I330+F348*I331+F349*I332+F350*I333</f>
        <v>60804.668390000006</v>
      </c>
      <c r="J354" s="91">
        <f>F344*J327+F345*J328+F346*J329+F347*J330+F348*J331+F349*J332+F350*J333</f>
        <v>60410.248190000006</v>
      </c>
      <c r="K354" s="90">
        <f>F344*K327+F345*K328+F346*K329+F347*K330+F348*K331+F349*K332+F350*K333</f>
        <v>61507.070420000004</v>
      </c>
      <c r="L354" s="91">
        <f>F344*L327+F345*L328+F346*L329+F347*L330+F348*L331+F349*L332+F350*L333</f>
        <v>61052.894260000008</v>
      </c>
      <c r="M354" s="90">
        <f>F344*M327+F345*M328+F346*M329+F347*M330+F348*M331+F349*M332+F350*M333</f>
        <v>62405.773380000006</v>
      </c>
      <c r="N354" s="422"/>
      <c r="O354" s="241"/>
    </row>
    <row r="355" spans="1:29" s="82" customFormat="1" ht="19.5">
      <c r="A355" s="351"/>
      <c r="B355" s="959"/>
      <c r="C355" s="364" t="s">
        <v>417</v>
      </c>
      <c r="D355" s="350" t="s">
        <v>798</v>
      </c>
      <c r="E355" s="365">
        <f>F344*E335+F345*E336+F346*E337+F347*E338+F348*E339+F349*E340+F350*E341</f>
        <v>9895.7602220000008</v>
      </c>
      <c r="F355" s="366">
        <f>F344*F335+F345*F336+F346*F337+F347*F338+F348*F339+F349*F340+F350*F341</f>
        <v>19436.147620000003</v>
      </c>
      <c r="G355" s="367">
        <f>F344*G335+F345*G336+F346*G337+F347*G338+F348*G339+F349*G340+F350*G341</f>
        <v>25513.304210000002</v>
      </c>
      <c r="H355" s="368">
        <f>F344*H335+F345*H336+F346*H337+F347*H338+F348*H339+F349*H340+F350*H341</f>
        <v>25794.069390000001</v>
      </c>
      <c r="I355" s="369">
        <f>F344*I335+F345*I336+F346*I337+F347*I338+F348*I339+F349*I340+F350*I341</f>
        <v>26731.215926999997</v>
      </c>
      <c r="J355" s="365">
        <f>F344*J335+F345*J336+F346*J337+F347*J338+F348*J339+F349*J340+F350*J341</f>
        <v>26683.602583500004</v>
      </c>
      <c r="K355" s="369">
        <f>F344*K335+F345*K336+F346*K337+F347*K338+F348*K339+F349*K340+F350*K341</f>
        <v>28416.993044000003</v>
      </c>
      <c r="L355" s="365">
        <f>F344*L335+F345*L336+F346*L337+F347*L338+F348*L339+F349*L340+F350*L341</f>
        <v>27574.031490500005</v>
      </c>
      <c r="M355" s="367">
        <f>F344*M335+F345*M336+F346*M337+F347*M338+F348*M339+F349*M340+F350*M341</f>
        <v>30429.731291000004</v>
      </c>
      <c r="N355" s="422"/>
      <c r="O355" s="241"/>
    </row>
    <row r="356" spans="1:29" s="239" customFormat="1" ht="21.75" customHeight="1">
      <c r="A356" s="274" t="s">
        <v>701</v>
      </c>
      <c r="C356" s="964" t="s">
        <v>455</v>
      </c>
      <c r="D356" s="965"/>
      <c r="E356" s="965"/>
      <c r="F356" s="965"/>
      <c r="G356" s="965"/>
      <c r="H356" s="965"/>
      <c r="I356" s="965"/>
      <c r="J356" s="965"/>
      <c r="K356" s="965"/>
      <c r="L356" s="965"/>
      <c r="M356" s="966"/>
      <c r="N356" s="419"/>
      <c r="O356" s="13"/>
      <c r="P356" s="13"/>
      <c r="Q356" s="13"/>
      <c r="R356" s="13"/>
      <c r="S356" s="13"/>
      <c r="T356" s="13"/>
      <c r="U356" s="13"/>
      <c r="V356" s="13"/>
      <c r="W356" s="13"/>
      <c r="X356" s="13"/>
      <c r="Y356" s="13"/>
      <c r="Z356" s="238"/>
      <c r="AA356" s="238"/>
      <c r="AB356" s="238"/>
      <c r="AC356" s="238"/>
    </row>
    <row r="357" spans="1:29" ht="12" customHeight="1" collapsed="1">
      <c r="A357" s="274" t="s">
        <v>701</v>
      </c>
      <c r="B357" s="973" t="s">
        <v>520</v>
      </c>
      <c r="C357" s="260" t="s">
        <v>632</v>
      </c>
      <c r="D357" s="261"/>
      <c r="E357" s="294"/>
      <c r="F357" s="295"/>
      <c r="G357" s="296"/>
      <c r="H357" s="297"/>
      <c r="I357" s="298"/>
      <c r="J357" s="294"/>
      <c r="K357" s="296"/>
      <c r="L357" s="297"/>
      <c r="M357" s="298"/>
      <c r="N357" s="417"/>
      <c r="O357" s="11"/>
      <c r="P357" s="11"/>
      <c r="Q357" s="11"/>
      <c r="R357" s="11"/>
      <c r="S357" s="11"/>
      <c r="T357" s="11"/>
      <c r="U357" s="11"/>
      <c r="V357" s="11"/>
      <c r="W357" s="11"/>
      <c r="X357" s="11"/>
      <c r="Y357" s="11"/>
      <c r="Z357" s="11"/>
      <c r="AA357" s="11"/>
      <c r="AB357" s="11"/>
      <c r="AC357" s="11"/>
    </row>
    <row r="358" spans="1:29" ht="50.25" customHeight="1">
      <c r="A358" s="274" t="s">
        <v>701</v>
      </c>
      <c r="B358" s="959"/>
      <c r="C358" s="34" t="s">
        <v>577</v>
      </c>
      <c r="D358" s="211" t="s">
        <v>506</v>
      </c>
      <c r="E358" s="686">
        <v>2</v>
      </c>
      <c r="F358" s="686">
        <v>2</v>
      </c>
      <c r="G358" s="473">
        <v>2</v>
      </c>
      <c r="H358" s="686">
        <v>2</v>
      </c>
      <c r="I358" s="473">
        <v>2</v>
      </c>
      <c r="J358" s="686">
        <v>2</v>
      </c>
      <c r="K358" s="473">
        <v>2</v>
      </c>
      <c r="L358" s="686">
        <v>2</v>
      </c>
      <c r="M358" s="687">
        <v>2</v>
      </c>
      <c r="N358" s="417"/>
      <c r="O358" s="11"/>
      <c r="P358" s="11"/>
      <c r="Q358" s="11"/>
      <c r="R358" s="11"/>
      <c r="S358" s="11"/>
      <c r="T358" s="11"/>
      <c r="U358" s="11"/>
      <c r="V358" s="11"/>
      <c r="W358" s="11"/>
      <c r="X358" s="11"/>
      <c r="Y358" s="11"/>
      <c r="Z358" s="11"/>
      <c r="AA358" s="11"/>
      <c r="AB358" s="11"/>
      <c r="AC358" s="11"/>
    </row>
    <row r="359" spans="1:29" ht="23.25" customHeight="1">
      <c r="A359" s="274" t="s">
        <v>701</v>
      </c>
      <c r="B359" s="959"/>
      <c r="C359" s="184" t="s">
        <v>806</v>
      </c>
      <c r="D359" s="211" t="s">
        <v>684</v>
      </c>
      <c r="E359" s="492">
        <v>329.1</v>
      </c>
      <c r="F359" s="492">
        <v>380.2</v>
      </c>
      <c r="G359" s="490">
        <v>414.4</v>
      </c>
      <c r="H359" s="492">
        <v>441.7</v>
      </c>
      <c r="I359" s="490">
        <v>442.9</v>
      </c>
      <c r="J359" s="492">
        <v>469</v>
      </c>
      <c r="K359" s="490">
        <v>472.6</v>
      </c>
      <c r="L359" s="492">
        <v>492.4</v>
      </c>
      <c r="M359" s="688">
        <v>494.8</v>
      </c>
      <c r="N359" s="417"/>
      <c r="O359" s="11"/>
      <c r="P359" s="11"/>
      <c r="Q359" s="11"/>
      <c r="R359" s="11"/>
      <c r="S359" s="11"/>
      <c r="T359" s="11"/>
      <c r="U359" s="11"/>
      <c r="V359" s="11"/>
      <c r="W359" s="11"/>
      <c r="X359" s="11"/>
      <c r="Y359" s="11"/>
      <c r="Z359" s="11"/>
      <c r="AA359" s="11"/>
      <c r="AB359" s="11"/>
      <c r="AC359" s="11"/>
    </row>
    <row r="360" spans="1:29" ht="24" customHeight="1">
      <c r="A360" s="274" t="s">
        <v>701</v>
      </c>
      <c r="B360" s="959"/>
      <c r="C360" s="208" t="s">
        <v>449</v>
      </c>
      <c r="D360" s="212" t="s">
        <v>684</v>
      </c>
      <c r="E360" s="689">
        <v>312</v>
      </c>
      <c r="F360" s="497">
        <v>305</v>
      </c>
      <c r="G360" s="496">
        <v>302</v>
      </c>
      <c r="H360" s="497">
        <v>298</v>
      </c>
      <c r="I360" s="496">
        <v>299</v>
      </c>
      <c r="J360" s="497">
        <v>296</v>
      </c>
      <c r="K360" s="496">
        <v>297</v>
      </c>
      <c r="L360" s="497">
        <v>294</v>
      </c>
      <c r="M360" s="690">
        <v>295</v>
      </c>
      <c r="N360" s="417"/>
      <c r="O360" s="11"/>
      <c r="P360" s="11"/>
      <c r="Q360" s="11"/>
      <c r="R360" s="11"/>
      <c r="S360" s="11"/>
      <c r="T360" s="11"/>
      <c r="U360" s="11"/>
      <c r="V360" s="11"/>
      <c r="W360" s="11"/>
      <c r="X360" s="11"/>
      <c r="Y360" s="11"/>
      <c r="Z360" s="11"/>
      <c r="AA360" s="11"/>
      <c r="AB360" s="11"/>
      <c r="AC360" s="11"/>
    </row>
    <row r="361" spans="1:29" ht="21.75" customHeight="1">
      <c r="A361" s="274" t="s">
        <v>701</v>
      </c>
      <c r="B361" s="959"/>
      <c r="C361" s="97" t="s">
        <v>188</v>
      </c>
      <c r="D361" s="223" t="s">
        <v>506</v>
      </c>
      <c r="E361" s="466">
        <f t="shared" ref="E361:M361" si="12">E363+E373+E383+E384</f>
        <v>181</v>
      </c>
      <c r="F361" s="467">
        <f t="shared" si="12"/>
        <v>187</v>
      </c>
      <c r="G361" s="468">
        <f t="shared" si="12"/>
        <v>190</v>
      </c>
      <c r="H361" s="691">
        <f t="shared" si="12"/>
        <v>189</v>
      </c>
      <c r="I361" s="692">
        <f t="shared" si="12"/>
        <v>191</v>
      </c>
      <c r="J361" s="466">
        <f t="shared" si="12"/>
        <v>192</v>
      </c>
      <c r="K361" s="692">
        <f t="shared" si="12"/>
        <v>194</v>
      </c>
      <c r="L361" s="466">
        <f t="shared" si="12"/>
        <v>195</v>
      </c>
      <c r="M361" s="692">
        <f t="shared" si="12"/>
        <v>197</v>
      </c>
      <c r="N361" s="417"/>
      <c r="O361" s="11"/>
      <c r="P361" s="11"/>
      <c r="Q361" s="11"/>
      <c r="R361" s="11"/>
      <c r="S361" s="11"/>
      <c r="T361" s="11"/>
      <c r="U361" s="11"/>
      <c r="V361" s="11"/>
      <c r="W361" s="11"/>
      <c r="X361" s="11"/>
      <c r="Y361" s="11"/>
      <c r="Z361" s="11"/>
      <c r="AA361" s="11"/>
      <c r="AB361" s="11"/>
      <c r="AC361" s="11"/>
    </row>
    <row r="362" spans="1:29" ht="14.25" customHeight="1">
      <c r="A362" s="274" t="s">
        <v>701</v>
      </c>
      <c r="B362" s="959"/>
      <c r="C362" s="34" t="s">
        <v>82</v>
      </c>
      <c r="D362" s="211"/>
      <c r="E362" s="693"/>
      <c r="F362" s="694"/>
      <c r="G362" s="695"/>
      <c r="H362" s="696"/>
      <c r="I362" s="697"/>
      <c r="J362" s="693"/>
      <c r="K362" s="698"/>
      <c r="L362" s="693"/>
      <c r="M362" s="699"/>
      <c r="N362" s="417"/>
      <c r="O362" s="11"/>
      <c r="P362" s="11"/>
      <c r="Q362" s="11"/>
      <c r="R362" s="11"/>
      <c r="S362" s="11"/>
      <c r="T362" s="11"/>
      <c r="U362" s="11"/>
      <c r="V362" s="11"/>
      <c r="W362" s="11"/>
      <c r="X362" s="11"/>
      <c r="Y362" s="11"/>
      <c r="Z362" s="11"/>
      <c r="AA362" s="11"/>
      <c r="AB362" s="11"/>
      <c r="AC362" s="11"/>
    </row>
    <row r="363" spans="1:29" s="14" customFormat="1" ht="23.25" customHeight="1">
      <c r="A363" s="274" t="s">
        <v>701</v>
      </c>
      <c r="B363" s="959"/>
      <c r="C363" s="124" t="s">
        <v>189</v>
      </c>
      <c r="D363" s="211" t="s">
        <v>503</v>
      </c>
      <c r="E363" s="693">
        <f t="shared" ref="E363:M363" si="13">SUM(E365:E372)</f>
        <v>24</v>
      </c>
      <c r="F363" s="694">
        <f t="shared" si="13"/>
        <v>23</v>
      </c>
      <c r="G363" s="695">
        <f t="shared" si="13"/>
        <v>24</v>
      </c>
      <c r="H363" s="693">
        <f t="shared" si="13"/>
        <v>22</v>
      </c>
      <c r="I363" s="695">
        <f t="shared" si="13"/>
        <v>23</v>
      </c>
      <c r="J363" s="693">
        <f t="shared" si="13"/>
        <v>23</v>
      </c>
      <c r="K363" s="695">
        <f t="shared" si="13"/>
        <v>24</v>
      </c>
      <c r="L363" s="693">
        <f t="shared" si="13"/>
        <v>24</v>
      </c>
      <c r="M363" s="697">
        <f t="shared" si="13"/>
        <v>25</v>
      </c>
      <c r="N363" s="419"/>
      <c r="O363" s="13"/>
      <c r="P363" s="13"/>
      <c r="Q363" s="13"/>
      <c r="R363" s="13"/>
      <c r="S363" s="13"/>
      <c r="T363" s="13"/>
      <c r="U363" s="13"/>
      <c r="V363" s="13"/>
      <c r="W363" s="13"/>
      <c r="X363" s="13"/>
      <c r="Y363" s="13"/>
      <c r="Z363" s="13"/>
      <c r="AA363" s="13"/>
      <c r="AB363" s="13"/>
      <c r="AC363" s="13"/>
    </row>
    <row r="364" spans="1:29" ht="18.75" customHeight="1">
      <c r="A364" s="274" t="s">
        <v>701</v>
      </c>
      <c r="B364" s="959"/>
      <c r="C364" s="34" t="s">
        <v>83</v>
      </c>
      <c r="D364" s="211"/>
      <c r="E364" s="693"/>
      <c r="F364" s="694"/>
      <c r="G364" s="695"/>
      <c r="H364" s="696"/>
      <c r="I364" s="697"/>
      <c r="J364" s="693"/>
      <c r="K364" s="697"/>
      <c r="L364" s="693"/>
      <c r="M364" s="698"/>
      <c r="N364" s="417"/>
      <c r="O364" s="11"/>
      <c r="P364" s="11"/>
      <c r="Q364" s="11"/>
      <c r="R364" s="11"/>
      <c r="S364" s="11"/>
      <c r="T364" s="11"/>
      <c r="U364" s="11"/>
      <c r="V364" s="11"/>
      <c r="W364" s="11"/>
      <c r="X364" s="11"/>
      <c r="Y364" s="11"/>
      <c r="Z364" s="11"/>
      <c r="AA364" s="11"/>
      <c r="AB364" s="11"/>
      <c r="AC364" s="11"/>
    </row>
    <row r="365" spans="1:29" ht="18.75" customHeight="1">
      <c r="A365" s="274" t="s">
        <v>701</v>
      </c>
      <c r="B365" s="959"/>
      <c r="C365" s="34" t="s">
        <v>721</v>
      </c>
      <c r="D365" s="211" t="s">
        <v>503</v>
      </c>
      <c r="E365" s="472">
        <v>3</v>
      </c>
      <c r="F365" s="700">
        <v>3</v>
      </c>
      <c r="G365" s="473">
        <v>3</v>
      </c>
      <c r="H365" s="686">
        <v>3</v>
      </c>
      <c r="I365" s="701">
        <v>3</v>
      </c>
      <c r="J365" s="472">
        <v>3</v>
      </c>
      <c r="K365" s="701">
        <v>3</v>
      </c>
      <c r="L365" s="472">
        <v>3</v>
      </c>
      <c r="M365" s="701">
        <v>3</v>
      </c>
      <c r="N365" s="417"/>
      <c r="O365" s="11"/>
      <c r="P365" s="11"/>
      <c r="Q365" s="11"/>
      <c r="R365" s="11"/>
      <c r="S365" s="11"/>
      <c r="T365" s="11"/>
      <c r="U365" s="11"/>
      <c r="V365" s="11"/>
      <c r="W365" s="11"/>
      <c r="X365" s="11"/>
      <c r="Y365" s="11"/>
      <c r="Z365" s="11"/>
      <c r="AA365" s="11"/>
      <c r="AB365" s="11"/>
      <c r="AC365" s="11"/>
    </row>
    <row r="366" spans="1:29" ht="18.75" customHeight="1">
      <c r="A366" s="274" t="s">
        <v>701</v>
      </c>
      <c r="B366" s="959"/>
      <c r="C366" s="34" t="s">
        <v>746</v>
      </c>
      <c r="D366" s="211" t="s">
        <v>503</v>
      </c>
      <c r="E366" s="472">
        <v>3</v>
      </c>
      <c r="F366" s="700">
        <v>2</v>
      </c>
      <c r="G366" s="473">
        <v>2</v>
      </c>
      <c r="H366" s="686">
        <v>2</v>
      </c>
      <c r="I366" s="701">
        <v>2</v>
      </c>
      <c r="J366" s="472">
        <v>2</v>
      </c>
      <c r="K366" s="701">
        <v>2</v>
      </c>
      <c r="L366" s="472">
        <v>2</v>
      </c>
      <c r="M366" s="701">
        <v>2</v>
      </c>
      <c r="N366" s="417"/>
      <c r="O366" s="11"/>
      <c r="P366" s="11"/>
      <c r="Q366" s="11"/>
      <c r="R366" s="11"/>
      <c r="S366" s="11"/>
      <c r="T366" s="11"/>
      <c r="U366" s="11"/>
      <c r="V366" s="11"/>
      <c r="W366" s="11"/>
      <c r="X366" s="11"/>
      <c r="Y366" s="11"/>
      <c r="Z366" s="11"/>
      <c r="AA366" s="11"/>
      <c r="AB366" s="11"/>
      <c r="AC366" s="11"/>
    </row>
    <row r="367" spans="1:29" ht="18.75" customHeight="1">
      <c r="A367" s="274" t="s">
        <v>701</v>
      </c>
      <c r="B367" s="959"/>
      <c r="C367" s="34" t="s">
        <v>723</v>
      </c>
      <c r="D367" s="211" t="s">
        <v>503</v>
      </c>
      <c r="E367" s="472">
        <v>1</v>
      </c>
      <c r="F367" s="700">
        <v>1</v>
      </c>
      <c r="G367" s="473">
        <v>1</v>
      </c>
      <c r="H367" s="686">
        <v>1</v>
      </c>
      <c r="I367" s="701">
        <v>1</v>
      </c>
      <c r="J367" s="472">
        <v>1</v>
      </c>
      <c r="K367" s="701">
        <v>1</v>
      </c>
      <c r="L367" s="472">
        <v>1</v>
      </c>
      <c r="M367" s="701">
        <v>1</v>
      </c>
      <c r="N367" s="417"/>
      <c r="O367" s="11"/>
      <c r="P367" s="11"/>
      <c r="Q367" s="11"/>
      <c r="R367" s="11"/>
      <c r="S367" s="11"/>
      <c r="T367" s="11"/>
      <c r="U367" s="11"/>
      <c r="V367" s="11"/>
      <c r="W367" s="11"/>
      <c r="X367" s="11"/>
      <c r="Y367" s="11"/>
      <c r="Z367" s="11"/>
      <c r="AA367" s="11"/>
      <c r="AB367" s="11"/>
      <c r="AC367" s="11"/>
    </row>
    <row r="368" spans="1:29" ht="18.75" customHeight="1">
      <c r="A368" s="274" t="s">
        <v>701</v>
      </c>
      <c r="B368" s="959"/>
      <c r="C368" s="34" t="s">
        <v>724</v>
      </c>
      <c r="D368" s="211" t="s">
        <v>503</v>
      </c>
      <c r="E368" s="472"/>
      <c r="F368" s="700"/>
      <c r="G368" s="473"/>
      <c r="H368" s="686"/>
      <c r="I368" s="701"/>
      <c r="J368" s="472"/>
      <c r="K368" s="701"/>
      <c r="L368" s="472"/>
      <c r="M368" s="701"/>
      <c r="N368" s="417"/>
      <c r="O368" s="11"/>
      <c r="P368" s="11"/>
      <c r="Q368" s="11"/>
      <c r="R368" s="11"/>
      <c r="S368" s="11"/>
      <c r="T368" s="11"/>
      <c r="U368" s="11"/>
      <c r="V368" s="11"/>
      <c r="W368" s="11"/>
      <c r="X368" s="11"/>
      <c r="Y368" s="11"/>
      <c r="Z368" s="11"/>
      <c r="AA368" s="11"/>
      <c r="AB368" s="11"/>
      <c r="AC368" s="11"/>
    </row>
    <row r="369" spans="1:29" ht="18.75" customHeight="1">
      <c r="A369" s="274" t="s">
        <v>701</v>
      </c>
      <c r="B369" s="959"/>
      <c r="C369" s="34" t="s">
        <v>725</v>
      </c>
      <c r="D369" s="211" t="s">
        <v>503</v>
      </c>
      <c r="E369" s="472">
        <v>2</v>
      </c>
      <c r="F369" s="700">
        <v>1</v>
      </c>
      <c r="G369" s="473">
        <v>1</v>
      </c>
      <c r="H369" s="686">
        <v>1</v>
      </c>
      <c r="I369" s="701">
        <v>1</v>
      </c>
      <c r="J369" s="472">
        <v>1</v>
      </c>
      <c r="K369" s="701">
        <v>1</v>
      </c>
      <c r="L369" s="472">
        <v>1</v>
      </c>
      <c r="M369" s="701">
        <v>1</v>
      </c>
      <c r="N369" s="417"/>
      <c r="O369" s="11"/>
      <c r="P369" s="11"/>
      <c r="Q369" s="11"/>
      <c r="R369" s="11"/>
      <c r="S369" s="11"/>
      <c r="T369" s="11"/>
      <c r="U369" s="11"/>
      <c r="V369" s="11"/>
      <c r="W369" s="11"/>
      <c r="X369" s="11"/>
      <c r="Y369" s="11"/>
      <c r="Z369" s="11"/>
      <c r="AA369" s="11"/>
      <c r="AB369" s="11"/>
      <c r="AC369" s="11"/>
    </row>
    <row r="370" spans="1:29" ht="18.75" customHeight="1">
      <c r="A370" s="274" t="s">
        <v>701</v>
      </c>
      <c r="B370" s="959"/>
      <c r="C370" s="34" t="s">
        <v>726</v>
      </c>
      <c r="D370" s="211" t="s">
        <v>503</v>
      </c>
      <c r="E370" s="472">
        <v>3</v>
      </c>
      <c r="F370" s="700">
        <v>3</v>
      </c>
      <c r="G370" s="473">
        <v>2</v>
      </c>
      <c r="H370" s="686">
        <v>2</v>
      </c>
      <c r="I370" s="701">
        <v>2</v>
      </c>
      <c r="J370" s="472">
        <v>2</v>
      </c>
      <c r="K370" s="701">
        <v>2</v>
      </c>
      <c r="L370" s="472">
        <v>2</v>
      </c>
      <c r="M370" s="701">
        <v>2</v>
      </c>
      <c r="N370" s="417"/>
      <c r="O370" s="11"/>
      <c r="P370" s="11"/>
      <c r="Q370" s="11"/>
      <c r="R370" s="11"/>
      <c r="S370" s="11"/>
      <c r="T370" s="11"/>
      <c r="U370" s="11"/>
      <c r="V370" s="11"/>
      <c r="W370" s="11"/>
      <c r="X370" s="11"/>
      <c r="Y370" s="11"/>
      <c r="Z370" s="11"/>
      <c r="AA370" s="11"/>
      <c r="AB370" s="11"/>
      <c r="AC370" s="11"/>
    </row>
    <row r="371" spans="1:29" ht="18.75" customHeight="1">
      <c r="A371" s="274" t="s">
        <v>701</v>
      </c>
      <c r="B371" s="959"/>
      <c r="C371" s="34" t="s">
        <v>727</v>
      </c>
      <c r="D371" s="211" t="s">
        <v>503</v>
      </c>
      <c r="E371" s="472">
        <v>2</v>
      </c>
      <c r="F371" s="700">
        <v>2</v>
      </c>
      <c r="G371" s="473">
        <v>2</v>
      </c>
      <c r="H371" s="686">
        <v>2</v>
      </c>
      <c r="I371" s="701">
        <v>2</v>
      </c>
      <c r="J371" s="472">
        <v>2</v>
      </c>
      <c r="K371" s="701">
        <v>2</v>
      </c>
      <c r="L371" s="472">
        <v>2</v>
      </c>
      <c r="M371" s="701">
        <v>2</v>
      </c>
      <c r="N371" s="417"/>
      <c r="O371" s="11"/>
      <c r="P371" s="11"/>
      <c r="Q371" s="11"/>
      <c r="R371" s="11"/>
      <c r="S371" s="11"/>
      <c r="T371" s="11"/>
      <c r="U371" s="11"/>
      <c r="V371" s="11"/>
      <c r="W371" s="11"/>
      <c r="X371" s="11"/>
      <c r="Y371" s="11"/>
      <c r="Z371" s="11"/>
      <c r="AA371" s="11"/>
      <c r="AB371" s="11"/>
      <c r="AC371" s="11"/>
    </row>
    <row r="372" spans="1:29" ht="18.75" customHeight="1">
      <c r="A372" s="274" t="s">
        <v>701</v>
      </c>
      <c r="B372" s="959"/>
      <c r="C372" s="34" t="s">
        <v>728</v>
      </c>
      <c r="D372" s="211" t="s">
        <v>503</v>
      </c>
      <c r="E372" s="472">
        <v>10</v>
      </c>
      <c r="F372" s="700">
        <v>11</v>
      </c>
      <c r="G372" s="473">
        <v>13</v>
      </c>
      <c r="H372" s="686">
        <v>11</v>
      </c>
      <c r="I372" s="701">
        <v>12</v>
      </c>
      <c r="J372" s="472">
        <v>12</v>
      </c>
      <c r="K372" s="701">
        <v>13</v>
      </c>
      <c r="L372" s="472">
        <v>13</v>
      </c>
      <c r="M372" s="701">
        <v>14</v>
      </c>
      <c r="N372" s="417"/>
      <c r="O372" s="11"/>
      <c r="P372" s="11"/>
      <c r="Q372" s="11"/>
      <c r="R372" s="11"/>
      <c r="S372" s="11"/>
      <c r="T372" s="11"/>
      <c r="U372" s="11"/>
      <c r="V372" s="11"/>
      <c r="W372" s="11"/>
      <c r="X372" s="11"/>
      <c r="Y372" s="11"/>
      <c r="Z372" s="11"/>
      <c r="AA372" s="11"/>
      <c r="AB372" s="11"/>
      <c r="AC372" s="11"/>
    </row>
    <row r="373" spans="1:29" s="14" customFormat="1" ht="18.75" customHeight="1">
      <c r="A373" s="274" t="s">
        <v>701</v>
      </c>
      <c r="B373" s="959"/>
      <c r="C373" s="124" t="s">
        <v>152</v>
      </c>
      <c r="D373" s="211" t="s">
        <v>503</v>
      </c>
      <c r="E373" s="693">
        <f t="shared" ref="E373:M373" si="14">E375+E376+E377+E378+E379+E380+E381+E382</f>
        <v>148</v>
      </c>
      <c r="F373" s="694">
        <f t="shared" si="14"/>
        <v>157</v>
      </c>
      <c r="G373" s="695">
        <f t="shared" si="14"/>
        <v>159</v>
      </c>
      <c r="H373" s="696">
        <f t="shared" si="14"/>
        <v>160</v>
      </c>
      <c r="I373" s="697">
        <f t="shared" si="14"/>
        <v>161</v>
      </c>
      <c r="J373" s="693">
        <f t="shared" si="14"/>
        <v>162</v>
      </c>
      <c r="K373" s="697">
        <f t="shared" si="14"/>
        <v>163</v>
      </c>
      <c r="L373" s="693">
        <f t="shared" si="14"/>
        <v>164</v>
      </c>
      <c r="M373" s="697">
        <f t="shared" si="14"/>
        <v>165</v>
      </c>
      <c r="N373" s="419"/>
      <c r="O373" s="13"/>
      <c r="P373" s="13"/>
      <c r="Q373" s="13"/>
      <c r="R373" s="13"/>
      <c r="S373" s="13"/>
      <c r="T373" s="13"/>
      <c r="U373" s="13"/>
      <c r="V373" s="13"/>
      <c r="W373" s="13"/>
      <c r="X373" s="13"/>
      <c r="Y373" s="13"/>
      <c r="Z373" s="13"/>
      <c r="AA373" s="13"/>
      <c r="AB373" s="13"/>
      <c r="AC373" s="13"/>
    </row>
    <row r="374" spans="1:29" ht="18.75" customHeight="1">
      <c r="A374" s="274" t="s">
        <v>701</v>
      </c>
      <c r="B374" s="959"/>
      <c r="C374" s="34" t="s">
        <v>83</v>
      </c>
      <c r="D374" s="211"/>
      <c r="E374" s="693"/>
      <c r="F374" s="694"/>
      <c r="G374" s="695"/>
      <c r="H374" s="696"/>
      <c r="I374" s="697"/>
      <c r="J374" s="693"/>
      <c r="K374" s="697"/>
      <c r="L374" s="693"/>
      <c r="M374" s="697"/>
      <c r="N374" s="417"/>
      <c r="O374" s="11"/>
      <c r="P374" s="11"/>
      <c r="Q374" s="11"/>
      <c r="R374" s="11"/>
      <c r="S374" s="11"/>
      <c r="T374" s="11"/>
      <c r="U374" s="11"/>
      <c r="V374" s="11"/>
      <c r="W374" s="11"/>
      <c r="X374" s="11"/>
      <c r="Y374" s="11"/>
      <c r="Z374" s="11"/>
      <c r="AA374" s="11"/>
      <c r="AB374" s="11"/>
      <c r="AC374" s="11"/>
    </row>
    <row r="375" spans="1:29" ht="18.75" customHeight="1">
      <c r="A375" s="274" t="s">
        <v>701</v>
      </c>
      <c r="B375" s="959"/>
      <c r="C375" s="34" t="s">
        <v>721</v>
      </c>
      <c r="D375" s="211" t="s">
        <v>503</v>
      </c>
      <c r="E375" s="472">
        <v>2</v>
      </c>
      <c r="F375" s="700">
        <v>4</v>
      </c>
      <c r="G375" s="473">
        <v>4</v>
      </c>
      <c r="H375" s="686">
        <v>3</v>
      </c>
      <c r="I375" s="701">
        <v>4</v>
      </c>
      <c r="J375" s="472">
        <v>3</v>
      </c>
      <c r="K375" s="701">
        <v>4</v>
      </c>
      <c r="L375" s="472">
        <v>3</v>
      </c>
      <c r="M375" s="701">
        <v>4</v>
      </c>
      <c r="N375" s="417"/>
      <c r="O375" s="11"/>
      <c r="P375" s="11"/>
      <c r="Q375" s="11"/>
      <c r="R375" s="11"/>
      <c r="S375" s="11"/>
      <c r="T375" s="11"/>
      <c r="U375" s="11"/>
      <c r="V375" s="11"/>
      <c r="W375" s="11"/>
      <c r="X375" s="11"/>
      <c r="Y375" s="11"/>
      <c r="Z375" s="11"/>
      <c r="AA375" s="11"/>
      <c r="AB375" s="11"/>
      <c r="AC375" s="11"/>
    </row>
    <row r="376" spans="1:29" ht="18.75" customHeight="1">
      <c r="A376" s="274" t="s">
        <v>701</v>
      </c>
      <c r="B376" s="959"/>
      <c r="C376" s="34" t="s">
        <v>722</v>
      </c>
      <c r="D376" s="211" t="s">
        <v>503</v>
      </c>
      <c r="E376" s="472">
        <v>27</v>
      </c>
      <c r="F376" s="700">
        <v>26</v>
      </c>
      <c r="G376" s="473">
        <v>25</v>
      </c>
      <c r="H376" s="686">
        <v>25</v>
      </c>
      <c r="I376" s="701">
        <v>25</v>
      </c>
      <c r="J376" s="472">
        <v>26</v>
      </c>
      <c r="K376" s="701">
        <v>26</v>
      </c>
      <c r="L376" s="472">
        <v>26</v>
      </c>
      <c r="M376" s="701">
        <v>26</v>
      </c>
      <c r="N376" s="417"/>
      <c r="O376" s="11"/>
      <c r="P376" s="11"/>
      <c r="Q376" s="11"/>
      <c r="R376" s="11"/>
      <c r="S376" s="11"/>
      <c r="T376" s="11"/>
      <c r="U376" s="11"/>
      <c r="V376" s="11"/>
      <c r="W376" s="11"/>
      <c r="X376" s="11"/>
      <c r="Y376" s="11"/>
      <c r="Z376" s="11"/>
      <c r="AA376" s="11"/>
      <c r="AB376" s="11"/>
      <c r="AC376" s="11"/>
    </row>
    <row r="377" spans="1:29" ht="18.75" customHeight="1">
      <c r="A377" s="274" t="s">
        <v>701</v>
      </c>
      <c r="B377" s="959"/>
      <c r="C377" s="34" t="s">
        <v>723</v>
      </c>
      <c r="D377" s="211" t="s">
        <v>503</v>
      </c>
      <c r="E377" s="472"/>
      <c r="F377" s="700"/>
      <c r="G377" s="473"/>
      <c r="H377" s="686"/>
      <c r="I377" s="701"/>
      <c r="J377" s="472"/>
      <c r="K377" s="701"/>
      <c r="L377" s="472"/>
      <c r="M377" s="701"/>
      <c r="N377" s="417"/>
      <c r="O377" s="11"/>
      <c r="P377" s="11"/>
      <c r="Q377" s="11"/>
      <c r="R377" s="11"/>
      <c r="S377" s="11"/>
      <c r="T377" s="11"/>
      <c r="U377" s="11"/>
      <c r="V377" s="11"/>
      <c r="W377" s="11"/>
      <c r="X377" s="11"/>
      <c r="Y377" s="11"/>
      <c r="Z377" s="11"/>
      <c r="AA377" s="11"/>
      <c r="AB377" s="11"/>
      <c r="AC377" s="11"/>
    </row>
    <row r="378" spans="1:29" ht="18.75" customHeight="1">
      <c r="A378" s="274" t="s">
        <v>701</v>
      </c>
      <c r="B378" s="959"/>
      <c r="C378" s="34" t="s">
        <v>724</v>
      </c>
      <c r="D378" s="211" t="s">
        <v>503</v>
      </c>
      <c r="E378" s="472">
        <v>4</v>
      </c>
      <c r="F378" s="700">
        <v>3</v>
      </c>
      <c r="G378" s="473">
        <v>2</v>
      </c>
      <c r="H378" s="686">
        <v>2</v>
      </c>
      <c r="I378" s="701">
        <v>2</v>
      </c>
      <c r="J378" s="472">
        <v>2</v>
      </c>
      <c r="K378" s="701">
        <v>2</v>
      </c>
      <c r="L378" s="472">
        <v>2</v>
      </c>
      <c r="M378" s="701">
        <v>2</v>
      </c>
      <c r="N378" s="417"/>
      <c r="O378" s="11"/>
      <c r="P378" s="11"/>
      <c r="Q378" s="11"/>
      <c r="R378" s="11"/>
      <c r="S378" s="11"/>
      <c r="T378" s="11"/>
      <c r="U378" s="11"/>
      <c r="V378" s="11"/>
      <c r="W378" s="11"/>
      <c r="X378" s="11"/>
      <c r="Y378" s="11"/>
      <c r="Z378" s="11"/>
      <c r="AA378" s="11"/>
      <c r="AB378" s="11"/>
      <c r="AC378" s="11"/>
    </row>
    <row r="379" spans="1:29" ht="18.75" customHeight="1">
      <c r="A379" s="274" t="s">
        <v>701</v>
      </c>
      <c r="B379" s="959"/>
      <c r="C379" s="34" t="s">
        <v>725</v>
      </c>
      <c r="D379" s="211" t="s">
        <v>503</v>
      </c>
      <c r="E379" s="472"/>
      <c r="F379" s="700"/>
      <c r="G379" s="473"/>
      <c r="H379" s="686"/>
      <c r="I379" s="701"/>
      <c r="J379" s="472"/>
      <c r="K379" s="701"/>
      <c r="L379" s="472"/>
      <c r="M379" s="701"/>
      <c r="N379" s="417"/>
      <c r="O379" s="11"/>
      <c r="P379" s="11"/>
      <c r="Q379" s="11"/>
      <c r="R379" s="11"/>
      <c r="S379" s="11"/>
      <c r="T379" s="11"/>
      <c r="U379" s="11"/>
      <c r="V379" s="11"/>
      <c r="W379" s="11"/>
      <c r="X379" s="11"/>
      <c r="Y379" s="11"/>
      <c r="Z379" s="11"/>
      <c r="AA379" s="11"/>
      <c r="AB379" s="11"/>
      <c r="AC379" s="11"/>
    </row>
    <row r="380" spans="1:29" ht="18.75" customHeight="1">
      <c r="A380" s="274" t="s">
        <v>701</v>
      </c>
      <c r="B380" s="959"/>
      <c r="C380" s="34" t="s">
        <v>726</v>
      </c>
      <c r="D380" s="211" t="s">
        <v>503</v>
      </c>
      <c r="E380" s="472">
        <v>57</v>
      </c>
      <c r="F380" s="700">
        <v>66</v>
      </c>
      <c r="G380" s="473">
        <v>67</v>
      </c>
      <c r="H380" s="686">
        <v>68</v>
      </c>
      <c r="I380" s="701">
        <v>68</v>
      </c>
      <c r="J380" s="472">
        <v>68</v>
      </c>
      <c r="K380" s="701">
        <v>68</v>
      </c>
      <c r="L380" s="472">
        <v>69</v>
      </c>
      <c r="M380" s="701">
        <v>69</v>
      </c>
      <c r="N380" s="417"/>
      <c r="O380" s="11"/>
      <c r="P380" s="11"/>
      <c r="Q380" s="11"/>
      <c r="R380" s="11"/>
      <c r="S380" s="11"/>
      <c r="T380" s="11"/>
      <c r="U380" s="11"/>
      <c r="V380" s="11"/>
      <c r="W380" s="11"/>
      <c r="X380" s="11"/>
      <c r="Y380" s="11"/>
      <c r="Z380" s="11"/>
      <c r="AA380" s="11"/>
      <c r="AB380" s="11"/>
      <c r="AC380" s="11"/>
    </row>
    <row r="381" spans="1:29" ht="18.75" customHeight="1">
      <c r="A381" s="274" t="s">
        <v>701</v>
      </c>
      <c r="B381" s="959"/>
      <c r="C381" s="34" t="s">
        <v>727</v>
      </c>
      <c r="D381" s="211" t="s">
        <v>503</v>
      </c>
      <c r="E381" s="472">
        <v>24</v>
      </c>
      <c r="F381" s="700">
        <v>22</v>
      </c>
      <c r="G381" s="473">
        <v>23</v>
      </c>
      <c r="H381" s="686">
        <v>23</v>
      </c>
      <c r="I381" s="701">
        <v>23</v>
      </c>
      <c r="J381" s="472">
        <v>23</v>
      </c>
      <c r="K381" s="701">
        <v>23</v>
      </c>
      <c r="L381" s="472">
        <v>24</v>
      </c>
      <c r="M381" s="701">
        <v>24</v>
      </c>
      <c r="N381" s="417"/>
      <c r="O381" s="11"/>
      <c r="P381" s="11"/>
      <c r="Q381" s="11"/>
      <c r="R381" s="11"/>
      <c r="S381" s="11"/>
      <c r="T381" s="11"/>
      <c r="U381" s="11"/>
      <c r="V381" s="11"/>
      <c r="W381" s="11"/>
      <c r="X381" s="11"/>
      <c r="Y381" s="11"/>
      <c r="Z381" s="11"/>
      <c r="AA381" s="11"/>
      <c r="AB381" s="11"/>
      <c r="AC381" s="11"/>
    </row>
    <row r="382" spans="1:29" ht="18.75" customHeight="1">
      <c r="A382" s="274" t="s">
        <v>701</v>
      </c>
      <c r="B382" s="959"/>
      <c r="C382" s="34" t="s">
        <v>728</v>
      </c>
      <c r="D382" s="211" t="s">
        <v>503</v>
      </c>
      <c r="E382" s="472">
        <v>34</v>
      </c>
      <c r="F382" s="700">
        <v>36</v>
      </c>
      <c r="G382" s="473">
        <v>38</v>
      </c>
      <c r="H382" s="686">
        <v>39</v>
      </c>
      <c r="I382" s="701">
        <v>39</v>
      </c>
      <c r="J382" s="472">
        <v>40</v>
      </c>
      <c r="K382" s="701">
        <v>40</v>
      </c>
      <c r="L382" s="472">
        <v>40</v>
      </c>
      <c r="M382" s="701">
        <v>40</v>
      </c>
      <c r="N382" s="417"/>
      <c r="O382" s="11"/>
      <c r="P382" s="11"/>
      <c r="Q382" s="11"/>
      <c r="R382" s="11"/>
      <c r="S382" s="11"/>
      <c r="T382" s="11"/>
      <c r="U382" s="11"/>
      <c r="V382" s="11"/>
      <c r="W382" s="11"/>
      <c r="X382" s="11"/>
      <c r="Y382" s="11"/>
      <c r="Z382" s="11"/>
      <c r="AA382" s="11"/>
      <c r="AB382" s="11"/>
      <c r="AC382" s="11"/>
    </row>
    <row r="383" spans="1:29" s="14" customFormat="1" ht="18.75" customHeight="1">
      <c r="A383" s="274" t="s">
        <v>701</v>
      </c>
      <c r="B383" s="959"/>
      <c r="C383" s="124" t="s">
        <v>63</v>
      </c>
      <c r="D383" s="211" t="s">
        <v>503</v>
      </c>
      <c r="E383" s="472">
        <v>4</v>
      </c>
      <c r="F383" s="700">
        <v>4</v>
      </c>
      <c r="G383" s="473">
        <v>4</v>
      </c>
      <c r="H383" s="686">
        <v>4</v>
      </c>
      <c r="I383" s="701">
        <v>4</v>
      </c>
      <c r="J383" s="472">
        <v>4</v>
      </c>
      <c r="K383" s="701">
        <v>4</v>
      </c>
      <c r="L383" s="472">
        <v>4</v>
      </c>
      <c r="M383" s="701">
        <v>4</v>
      </c>
      <c r="N383" s="419"/>
      <c r="O383" s="13"/>
      <c r="P383" s="13"/>
      <c r="Q383" s="13"/>
      <c r="R383" s="13"/>
      <c r="S383" s="13"/>
      <c r="T383" s="13"/>
      <c r="U383" s="13"/>
      <c r="V383" s="13"/>
      <c r="W383" s="13"/>
      <c r="X383" s="13"/>
      <c r="Y383" s="13"/>
      <c r="Z383" s="13"/>
      <c r="AA383" s="13"/>
      <c r="AB383" s="13"/>
      <c r="AC383" s="13"/>
    </row>
    <row r="384" spans="1:29" s="14" customFormat="1" ht="18.75" customHeight="1">
      <c r="A384" s="274" t="s">
        <v>701</v>
      </c>
      <c r="B384" s="959"/>
      <c r="C384" s="125" t="s">
        <v>190</v>
      </c>
      <c r="D384" s="212" t="s">
        <v>503</v>
      </c>
      <c r="E384" s="477">
        <v>5</v>
      </c>
      <c r="F384" s="702">
        <v>3</v>
      </c>
      <c r="G384" s="478">
        <v>3</v>
      </c>
      <c r="H384" s="703">
        <v>3</v>
      </c>
      <c r="I384" s="704">
        <v>3</v>
      </c>
      <c r="J384" s="477">
        <v>3</v>
      </c>
      <c r="K384" s="704">
        <v>3</v>
      </c>
      <c r="L384" s="477">
        <v>3</v>
      </c>
      <c r="M384" s="704">
        <v>3</v>
      </c>
      <c r="N384" s="419"/>
      <c r="O384" s="13"/>
      <c r="P384" s="13"/>
      <c r="Q384" s="13"/>
      <c r="R384" s="13"/>
      <c r="S384" s="13"/>
      <c r="T384" s="13"/>
      <c r="U384" s="13"/>
      <c r="V384" s="13"/>
      <c r="W384" s="13"/>
      <c r="X384" s="13"/>
      <c r="Y384" s="13"/>
      <c r="Z384" s="13"/>
      <c r="AA384" s="13"/>
      <c r="AB384" s="13"/>
      <c r="AC384" s="13"/>
    </row>
    <row r="385" spans="1:29" ht="18.75" customHeight="1">
      <c r="A385" s="274" t="s">
        <v>701</v>
      </c>
      <c r="B385" s="959"/>
      <c r="C385" s="97" t="s">
        <v>84</v>
      </c>
      <c r="D385" s="223" t="s">
        <v>502</v>
      </c>
      <c r="E385" s="466">
        <f t="shared" ref="E385:M385" si="15">(E386+E387+E388+E389+E390)</f>
        <v>736</v>
      </c>
      <c r="F385" s="467">
        <f t="shared" si="15"/>
        <v>763</v>
      </c>
      <c r="G385" s="468">
        <f t="shared" si="15"/>
        <v>766</v>
      </c>
      <c r="H385" s="691">
        <f t="shared" si="15"/>
        <v>743</v>
      </c>
      <c r="I385" s="692">
        <f t="shared" si="15"/>
        <v>760</v>
      </c>
      <c r="J385" s="466">
        <f t="shared" si="15"/>
        <v>741</v>
      </c>
      <c r="K385" s="692">
        <f t="shared" si="15"/>
        <v>748</v>
      </c>
      <c r="L385" s="466">
        <f t="shared" si="15"/>
        <v>737</v>
      </c>
      <c r="M385" s="705">
        <f t="shared" si="15"/>
        <v>745</v>
      </c>
      <c r="N385" s="417"/>
      <c r="O385" s="11"/>
      <c r="P385" s="11"/>
      <c r="Q385" s="11"/>
      <c r="R385" s="11"/>
      <c r="S385" s="11"/>
      <c r="T385" s="11"/>
      <c r="U385" s="11"/>
      <c r="V385" s="11"/>
      <c r="W385" s="11"/>
      <c r="X385" s="11"/>
      <c r="Y385" s="11"/>
      <c r="Z385" s="11"/>
      <c r="AA385" s="11"/>
      <c r="AB385" s="11"/>
      <c r="AC385" s="11"/>
    </row>
    <row r="386" spans="1:29" ht="23.25" customHeight="1">
      <c r="A386" s="274" t="s">
        <v>701</v>
      </c>
      <c r="B386" s="959"/>
      <c r="C386" s="124" t="s">
        <v>715</v>
      </c>
      <c r="D386" s="211" t="s">
        <v>502</v>
      </c>
      <c r="E386" s="472">
        <v>335</v>
      </c>
      <c r="F386" s="700">
        <v>321</v>
      </c>
      <c r="G386" s="473">
        <v>315</v>
      </c>
      <c r="H386" s="686">
        <v>288</v>
      </c>
      <c r="I386" s="701">
        <v>302</v>
      </c>
      <c r="J386" s="472">
        <v>282</v>
      </c>
      <c r="K386" s="701">
        <v>286</v>
      </c>
      <c r="L386" s="472">
        <v>274</v>
      </c>
      <c r="M386" s="701">
        <v>278</v>
      </c>
      <c r="N386" s="417"/>
      <c r="O386" s="11"/>
      <c r="P386" s="11"/>
      <c r="Q386" s="11"/>
      <c r="R386" s="11"/>
      <c r="S386" s="11"/>
      <c r="T386" s="11"/>
      <c r="U386" s="11"/>
      <c r="V386" s="11"/>
      <c r="W386" s="11"/>
      <c r="X386" s="11"/>
      <c r="Y386" s="11"/>
      <c r="Z386" s="11"/>
      <c r="AA386" s="11"/>
      <c r="AB386" s="11"/>
      <c r="AC386" s="11"/>
    </row>
    <row r="387" spans="1:29" ht="23.25" customHeight="1">
      <c r="A387" s="274" t="s">
        <v>701</v>
      </c>
      <c r="B387" s="959"/>
      <c r="C387" s="425" t="s">
        <v>445</v>
      </c>
      <c r="D387" s="211" t="s">
        <v>502</v>
      </c>
      <c r="E387" s="472">
        <v>152</v>
      </c>
      <c r="F387" s="700">
        <v>161</v>
      </c>
      <c r="G387" s="473">
        <v>163</v>
      </c>
      <c r="H387" s="686">
        <v>164</v>
      </c>
      <c r="I387" s="701">
        <v>165</v>
      </c>
      <c r="J387" s="472">
        <v>166</v>
      </c>
      <c r="K387" s="701">
        <v>167</v>
      </c>
      <c r="L387" s="472">
        <v>168</v>
      </c>
      <c r="M387" s="701">
        <v>169</v>
      </c>
      <c r="N387" s="417"/>
      <c r="O387" s="11"/>
      <c r="P387" s="11"/>
      <c r="Q387" s="11"/>
      <c r="R387" s="11"/>
      <c r="S387" s="11"/>
      <c r="T387" s="11"/>
      <c r="U387" s="11"/>
      <c r="V387" s="11"/>
      <c r="W387" s="11"/>
      <c r="X387" s="11"/>
      <c r="Y387" s="11"/>
      <c r="Z387" s="11"/>
      <c r="AA387" s="11"/>
      <c r="AB387" s="11"/>
      <c r="AC387" s="11"/>
    </row>
    <row r="388" spans="1:29" ht="23.25" customHeight="1">
      <c r="A388" s="274" t="s">
        <v>701</v>
      </c>
      <c r="B388" s="959"/>
      <c r="C388" s="124" t="s">
        <v>716</v>
      </c>
      <c r="D388" s="211" t="s">
        <v>502</v>
      </c>
      <c r="E388" s="472">
        <v>238</v>
      </c>
      <c r="F388" s="700">
        <v>273</v>
      </c>
      <c r="G388" s="473">
        <v>280</v>
      </c>
      <c r="H388" s="686">
        <v>283</v>
      </c>
      <c r="I388" s="701">
        <v>285</v>
      </c>
      <c r="J388" s="472">
        <v>285</v>
      </c>
      <c r="K388" s="701">
        <v>287</v>
      </c>
      <c r="L388" s="472">
        <v>287</v>
      </c>
      <c r="M388" s="701">
        <v>290</v>
      </c>
      <c r="N388" s="417"/>
      <c r="O388" s="11"/>
      <c r="P388" s="11"/>
      <c r="Q388" s="11"/>
      <c r="R388" s="11"/>
      <c r="S388" s="11"/>
      <c r="T388" s="11"/>
      <c r="U388" s="11"/>
      <c r="V388" s="11"/>
      <c r="W388" s="11"/>
      <c r="X388" s="11"/>
      <c r="Y388" s="11"/>
      <c r="Z388" s="11"/>
      <c r="AA388" s="11"/>
      <c r="AB388" s="11"/>
      <c r="AC388" s="11"/>
    </row>
    <row r="389" spans="1:29" ht="23.25" customHeight="1">
      <c r="A389" s="274" t="s">
        <v>701</v>
      </c>
      <c r="B389" s="959"/>
      <c r="C389" s="124" t="s">
        <v>717</v>
      </c>
      <c r="D389" s="211" t="s">
        <v>502</v>
      </c>
      <c r="E389" s="472">
        <v>3</v>
      </c>
      <c r="F389" s="700">
        <v>3</v>
      </c>
      <c r="G389" s="473">
        <v>3</v>
      </c>
      <c r="H389" s="686">
        <v>3</v>
      </c>
      <c r="I389" s="701">
        <v>3</v>
      </c>
      <c r="J389" s="472">
        <v>3</v>
      </c>
      <c r="K389" s="701">
        <v>3</v>
      </c>
      <c r="L389" s="472">
        <v>3</v>
      </c>
      <c r="M389" s="701">
        <v>3</v>
      </c>
      <c r="N389" s="417"/>
      <c r="O389" s="11"/>
      <c r="P389" s="11"/>
      <c r="Q389" s="11"/>
      <c r="R389" s="11"/>
      <c r="S389" s="11"/>
      <c r="T389" s="11"/>
      <c r="U389" s="11"/>
      <c r="V389" s="11"/>
      <c r="W389" s="11"/>
      <c r="X389" s="11"/>
      <c r="Y389" s="11"/>
      <c r="Z389" s="11"/>
      <c r="AA389" s="11"/>
      <c r="AB389" s="11"/>
      <c r="AC389" s="11"/>
    </row>
    <row r="390" spans="1:29" ht="23.25" customHeight="1">
      <c r="A390" s="274" t="s">
        <v>701</v>
      </c>
      <c r="B390" s="959"/>
      <c r="C390" s="124" t="s">
        <v>718</v>
      </c>
      <c r="D390" s="211" t="s">
        <v>502</v>
      </c>
      <c r="E390" s="472">
        <v>8</v>
      </c>
      <c r="F390" s="700">
        <v>5</v>
      </c>
      <c r="G390" s="473">
        <v>5</v>
      </c>
      <c r="H390" s="686">
        <v>5</v>
      </c>
      <c r="I390" s="701">
        <v>5</v>
      </c>
      <c r="J390" s="472">
        <v>5</v>
      </c>
      <c r="K390" s="701">
        <v>5</v>
      </c>
      <c r="L390" s="472">
        <v>5</v>
      </c>
      <c r="M390" s="701">
        <v>5</v>
      </c>
      <c r="N390" s="417"/>
      <c r="O390" s="11"/>
      <c r="P390" s="11"/>
      <c r="Q390" s="11"/>
      <c r="R390" s="11"/>
      <c r="S390" s="11"/>
      <c r="T390" s="11"/>
      <c r="U390" s="11"/>
      <c r="V390" s="11"/>
      <c r="W390" s="11"/>
      <c r="X390" s="11"/>
      <c r="Y390" s="11"/>
      <c r="Z390" s="11"/>
      <c r="AA390" s="11"/>
      <c r="AB390" s="11"/>
      <c r="AC390" s="11"/>
    </row>
    <row r="391" spans="1:29" ht="34.5" customHeight="1">
      <c r="A391" s="274" t="s">
        <v>701</v>
      </c>
      <c r="B391" s="959"/>
      <c r="C391" s="34" t="s">
        <v>552</v>
      </c>
      <c r="D391" s="211" t="s">
        <v>510</v>
      </c>
      <c r="E391" s="706">
        <v>31</v>
      </c>
      <c r="F391" s="706">
        <v>33.299999999999997</v>
      </c>
      <c r="G391" s="707">
        <v>34</v>
      </c>
      <c r="H391" s="708">
        <v>33.5</v>
      </c>
      <c r="I391" s="707">
        <v>33.9</v>
      </c>
      <c r="J391" s="708">
        <v>34</v>
      </c>
      <c r="K391" s="707">
        <v>33.9</v>
      </c>
      <c r="L391" s="708">
        <v>34.4</v>
      </c>
      <c r="M391" s="709">
        <v>34.299999999999997</v>
      </c>
      <c r="N391" s="417"/>
      <c r="O391" s="11"/>
      <c r="P391" s="11"/>
      <c r="Q391" s="11"/>
      <c r="R391" s="11"/>
      <c r="S391" s="11"/>
      <c r="T391" s="11"/>
      <c r="U391" s="11"/>
      <c r="V391" s="11"/>
      <c r="W391" s="11"/>
      <c r="X391" s="11"/>
      <c r="Y391" s="11"/>
      <c r="Z391" s="11"/>
      <c r="AA391" s="11"/>
      <c r="AB391" s="11"/>
      <c r="AC391" s="11"/>
    </row>
    <row r="392" spans="1:29" ht="51">
      <c r="A392" s="274" t="s">
        <v>701</v>
      </c>
      <c r="B392" s="959"/>
      <c r="C392" s="34" t="s">
        <v>232</v>
      </c>
      <c r="D392" s="211" t="s">
        <v>502</v>
      </c>
      <c r="E392" s="710">
        <v>855</v>
      </c>
      <c r="F392" s="711">
        <v>808</v>
      </c>
      <c r="G392" s="712">
        <v>783</v>
      </c>
      <c r="H392" s="713">
        <v>758</v>
      </c>
      <c r="I392" s="714">
        <v>773</v>
      </c>
      <c r="J392" s="710">
        <v>736</v>
      </c>
      <c r="K392" s="714">
        <v>754</v>
      </c>
      <c r="L392" s="710">
        <v>719</v>
      </c>
      <c r="M392" s="714">
        <v>736</v>
      </c>
      <c r="N392" s="417"/>
      <c r="O392" s="11"/>
      <c r="P392" s="11"/>
      <c r="Q392" s="11"/>
      <c r="R392" s="11"/>
      <c r="S392" s="11"/>
      <c r="T392" s="11"/>
      <c r="U392" s="11"/>
      <c r="V392" s="11"/>
      <c r="W392" s="11"/>
      <c r="X392" s="11"/>
      <c r="Y392" s="11"/>
      <c r="Z392" s="11"/>
      <c r="AA392" s="11"/>
      <c r="AB392" s="11"/>
      <c r="AC392" s="11"/>
    </row>
    <row r="393" spans="1:29" ht="48.75">
      <c r="A393" s="274" t="s">
        <v>701</v>
      </c>
      <c r="B393" s="959"/>
      <c r="C393" s="124" t="s">
        <v>85</v>
      </c>
      <c r="D393" s="211" t="s">
        <v>502</v>
      </c>
      <c r="E393" s="715">
        <v>1968</v>
      </c>
      <c r="F393" s="716">
        <v>1850</v>
      </c>
      <c r="G393" s="717">
        <v>1806</v>
      </c>
      <c r="H393" s="718">
        <v>1763</v>
      </c>
      <c r="I393" s="719">
        <v>1786</v>
      </c>
      <c r="J393" s="720">
        <v>1723</v>
      </c>
      <c r="K393" s="719">
        <v>1750</v>
      </c>
      <c r="L393" s="720">
        <v>1685</v>
      </c>
      <c r="M393" s="719">
        <v>1711</v>
      </c>
      <c r="N393" s="417"/>
      <c r="O393" s="11"/>
      <c r="P393" s="11"/>
      <c r="Q393" s="11"/>
      <c r="R393" s="11"/>
      <c r="S393" s="11"/>
      <c r="T393" s="11"/>
      <c r="U393" s="11"/>
      <c r="V393" s="11"/>
      <c r="W393" s="11"/>
      <c r="X393" s="11"/>
      <c r="Y393" s="11"/>
      <c r="Z393" s="11"/>
      <c r="AA393" s="11"/>
      <c r="AB393" s="11"/>
      <c r="AC393" s="11"/>
    </row>
    <row r="394" spans="1:29" ht="39">
      <c r="A394" s="274" t="s">
        <v>701</v>
      </c>
      <c r="B394" s="959"/>
      <c r="C394" s="124" t="s">
        <v>86</v>
      </c>
      <c r="D394" s="211" t="s">
        <v>502</v>
      </c>
      <c r="E394" s="715">
        <v>330</v>
      </c>
      <c r="F394" s="716">
        <v>317</v>
      </c>
      <c r="G394" s="717">
        <v>311</v>
      </c>
      <c r="H394" s="718">
        <v>284</v>
      </c>
      <c r="I394" s="719">
        <v>298</v>
      </c>
      <c r="J394" s="720">
        <v>279</v>
      </c>
      <c r="K394" s="719">
        <v>283</v>
      </c>
      <c r="L394" s="720">
        <v>271</v>
      </c>
      <c r="M394" s="719">
        <v>275</v>
      </c>
      <c r="N394" s="417"/>
      <c r="O394" s="11"/>
      <c r="P394" s="11"/>
      <c r="Q394" s="11"/>
      <c r="R394" s="11"/>
      <c r="S394" s="11"/>
      <c r="T394" s="11"/>
      <c r="U394" s="11"/>
      <c r="V394" s="11"/>
      <c r="W394" s="11"/>
      <c r="X394" s="11"/>
      <c r="Y394" s="11"/>
      <c r="Z394" s="11"/>
      <c r="AA394" s="11"/>
      <c r="AB394" s="11"/>
      <c r="AC394" s="11"/>
    </row>
    <row r="395" spans="1:29" ht="27.75" customHeight="1">
      <c r="A395" s="274" t="s">
        <v>701</v>
      </c>
      <c r="B395" s="959"/>
      <c r="C395" s="208" t="s">
        <v>102</v>
      </c>
      <c r="D395" s="212" t="s">
        <v>503</v>
      </c>
      <c r="E395" s="721">
        <v>258.2</v>
      </c>
      <c r="F395" s="722">
        <v>272.2</v>
      </c>
      <c r="G395" s="723">
        <v>281.10000000000002</v>
      </c>
      <c r="H395" s="724">
        <v>284.2</v>
      </c>
      <c r="I395" s="723">
        <v>286.8</v>
      </c>
      <c r="J395" s="724">
        <v>293.60000000000002</v>
      </c>
      <c r="K395" s="723">
        <v>296.2</v>
      </c>
      <c r="L395" s="724">
        <v>302.8</v>
      </c>
      <c r="M395" s="725">
        <v>305.39999999999998</v>
      </c>
      <c r="N395" s="417"/>
      <c r="O395" s="11"/>
      <c r="P395" s="11"/>
      <c r="Q395" s="11"/>
      <c r="R395" s="11"/>
      <c r="S395" s="11"/>
      <c r="T395" s="11"/>
      <c r="U395" s="11"/>
      <c r="V395" s="11"/>
      <c r="W395" s="11"/>
      <c r="X395" s="11"/>
      <c r="Y395" s="11"/>
      <c r="Z395" s="11"/>
      <c r="AA395" s="11"/>
      <c r="AB395" s="11"/>
      <c r="AC395" s="11"/>
    </row>
    <row r="396" spans="1:29" ht="29.25" customHeight="1">
      <c r="A396" s="274" t="s">
        <v>701</v>
      </c>
      <c r="B396" s="959"/>
      <c r="C396" s="381" t="s">
        <v>191</v>
      </c>
      <c r="D396" s="223" t="s">
        <v>505</v>
      </c>
      <c r="E396" s="726">
        <f t="shared" ref="E396:M396" si="16">E397+E407+E417+E418</f>
        <v>363227.4</v>
      </c>
      <c r="F396" s="727">
        <f t="shared" si="16"/>
        <v>466747</v>
      </c>
      <c r="G396" s="728">
        <f t="shared" si="16"/>
        <v>529615</v>
      </c>
      <c r="H396" s="729">
        <f t="shared" si="16"/>
        <v>559427.1</v>
      </c>
      <c r="I396" s="730">
        <f t="shared" si="16"/>
        <v>564126.19999999995</v>
      </c>
      <c r="J396" s="726">
        <f t="shared" si="16"/>
        <v>594295.9</v>
      </c>
      <c r="K396" s="730">
        <f t="shared" si="16"/>
        <v>601156</v>
      </c>
      <c r="L396" s="726">
        <f t="shared" si="16"/>
        <v>631077.5</v>
      </c>
      <c r="M396" s="730">
        <f t="shared" si="16"/>
        <v>639930.9</v>
      </c>
      <c r="N396" s="417"/>
      <c r="O396" s="11"/>
      <c r="P396" s="11"/>
      <c r="Q396" s="11"/>
      <c r="R396" s="11"/>
      <c r="S396" s="11"/>
      <c r="T396" s="11"/>
      <c r="U396" s="11"/>
      <c r="V396" s="11"/>
      <c r="W396" s="11"/>
      <c r="X396" s="11"/>
      <c r="Y396" s="11"/>
      <c r="Z396" s="11"/>
      <c r="AA396" s="11"/>
      <c r="AB396" s="11"/>
      <c r="AC396" s="11"/>
    </row>
    <row r="397" spans="1:29" s="14" customFormat="1" ht="24" customHeight="1">
      <c r="A397" s="274" t="s">
        <v>701</v>
      </c>
      <c r="B397" s="959"/>
      <c r="C397" s="124" t="s">
        <v>719</v>
      </c>
      <c r="D397" s="211" t="s">
        <v>798</v>
      </c>
      <c r="E397" s="731">
        <f t="shared" ref="E397:M397" si="17">E399+E400+E401+E402+E403+E404+E405+E406</f>
        <v>119533.7</v>
      </c>
      <c r="F397" s="706">
        <f t="shared" si="17"/>
        <v>164777.4</v>
      </c>
      <c r="G397" s="707">
        <f t="shared" si="17"/>
        <v>173835</v>
      </c>
      <c r="H397" s="708">
        <f t="shared" si="17"/>
        <v>181114.1</v>
      </c>
      <c r="I397" s="709">
        <f t="shared" si="17"/>
        <v>182951.2</v>
      </c>
      <c r="J397" s="731">
        <f t="shared" si="17"/>
        <v>191543.9</v>
      </c>
      <c r="K397" s="709">
        <f t="shared" si="17"/>
        <v>194399</v>
      </c>
      <c r="L397" s="731">
        <f t="shared" si="17"/>
        <v>202653.5</v>
      </c>
      <c r="M397" s="709">
        <f t="shared" si="17"/>
        <v>206062.9</v>
      </c>
      <c r="N397" s="419"/>
      <c r="O397" s="13"/>
      <c r="P397" s="13"/>
      <c r="Q397" s="13"/>
      <c r="R397" s="13"/>
      <c r="S397" s="13"/>
      <c r="T397" s="13"/>
      <c r="U397" s="13"/>
      <c r="V397" s="13"/>
      <c r="W397" s="13"/>
      <c r="X397" s="13"/>
      <c r="Y397" s="13"/>
      <c r="Z397" s="13"/>
      <c r="AA397" s="13"/>
      <c r="AB397" s="13"/>
      <c r="AC397" s="13"/>
    </row>
    <row r="398" spans="1:29" ht="21" customHeight="1">
      <c r="A398" s="274" t="s">
        <v>701</v>
      </c>
      <c r="B398" s="959"/>
      <c r="C398" s="34" t="s">
        <v>83</v>
      </c>
      <c r="D398" s="211"/>
      <c r="E398" s="731"/>
      <c r="F398" s="706"/>
      <c r="G398" s="707"/>
      <c r="H398" s="708"/>
      <c r="I398" s="709"/>
      <c r="J398" s="731"/>
      <c r="K398" s="709"/>
      <c r="L398" s="731"/>
      <c r="M398" s="709"/>
      <c r="N398" s="417"/>
      <c r="O398" s="11"/>
      <c r="P398" s="11"/>
      <c r="Q398" s="11"/>
      <c r="R398" s="11"/>
      <c r="S398" s="11"/>
      <c r="T398" s="11"/>
      <c r="U398" s="11"/>
      <c r="V398" s="11"/>
      <c r="W398" s="11"/>
      <c r="X398" s="11"/>
      <c r="Y398" s="11"/>
      <c r="Z398" s="11"/>
      <c r="AA398" s="11"/>
      <c r="AB398" s="11"/>
      <c r="AC398" s="11"/>
    </row>
    <row r="399" spans="1:29" ht="21.75" customHeight="1">
      <c r="A399" s="274" t="s">
        <v>701</v>
      </c>
      <c r="B399" s="959"/>
      <c r="C399" s="34" t="s">
        <v>721</v>
      </c>
      <c r="D399" s="211" t="s">
        <v>798</v>
      </c>
      <c r="E399" s="487">
        <v>56970.400000000001</v>
      </c>
      <c r="F399" s="494">
        <v>89207</v>
      </c>
      <c r="G399" s="490">
        <v>89927</v>
      </c>
      <c r="H399" s="492">
        <v>91825</v>
      </c>
      <c r="I399" s="493">
        <v>93170</v>
      </c>
      <c r="J399" s="487">
        <v>95660</v>
      </c>
      <c r="K399" s="493">
        <v>97270</v>
      </c>
      <c r="L399" s="487">
        <v>99370</v>
      </c>
      <c r="M399" s="493">
        <v>101065</v>
      </c>
      <c r="N399" s="417"/>
      <c r="O399" s="11"/>
      <c r="P399" s="11"/>
      <c r="Q399" s="11"/>
      <c r="R399" s="11"/>
      <c r="S399" s="11"/>
      <c r="T399" s="11"/>
      <c r="U399" s="11"/>
      <c r="V399" s="11"/>
      <c r="W399" s="11"/>
      <c r="X399" s="11"/>
      <c r="Y399" s="11"/>
      <c r="Z399" s="11"/>
      <c r="AA399" s="11"/>
      <c r="AB399" s="11"/>
      <c r="AC399" s="11"/>
    </row>
    <row r="400" spans="1:29" ht="21.75" customHeight="1">
      <c r="A400" s="274" t="s">
        <v>701</v>
      </c>
      <c r="B400" s="959"/>
      <c r="C400" s="34" t="s">
        <v>722</v>
      </c>
      <c r="D400" s="211" t="s">
        <v>798</v>
      </c>
      <c r="E400" s="487">
        <v>7016.1</v>
      </c>
      <c r="F400" s="494">
        <v>11058.4</v>
      </c>
      <c r="G400" s="490">
        <v>12238</v>
      </c>
      <c r="H400" s="492">
        <v>12895</v>
      </c>
      <c r="I400" s="493">
        <v>12958</v>
      </c>
      <c r="J400" s="487">
        <v>13771</v>
      </c>
      <c r="K400" s="493">
        <v>13853</v>
      </c>
      <c r="L400" s="487">
        <v>14850</v>
      </c>
      <c r="M400" s="493">
        <v>14911</v>
      </c>
      <c r="N400" s="417"/>
      <c r="O400" s="11"/>
      <c r="P400" s="11"/>
      <c r="Q400" s="11"/>
      <c r="R400" s="11"/>
      <c r="S400" s="11"/>
      <c r="T400" s="11"/>
      <c r="U400" s="11"/>
      <c r="V400" s="11"/>
      <c r="W400" s="11"/>
      <c r="X400" s="11"/>
      <c r="Y400" s="11"/>
      <c r="Z400" s="11"/>
      <c r="AA400" s="11"/>
      <c r="AB400" s="11"/>
      <c r="AC400" s="11"/>
    </row>
    <row r="401" spans="1:29" ht="21.75" customHeight="1">
      <c r="A401" s="274" t="s">
        <v>701</v>
      </c>
      <c r="B401" s="959"/>
      <c r="C401" s="34" t="s">
        <v>723</v>
      </c>
      <c r="D401" s="211" t="s">
        <v>798</v>
      </c>
      <c r="E401" s="487">
        <v>14011.7</v>
      </c>
      <c r="F401" s="494">
        <v>12602</v>
      </c>
      <c r="G401" s="490">
        <v>13515</v>
      </c>
      <c r="H401" s="492">
        <v>14480</v>
      </c>
      <c r="I401" s="493">
        <v>14425</v>
      </c>
      <c r="J401" s="487">
        <v>15367</v>
      </c>
      <c r="K401" s="493">
        <v>15266</v>
      </c>
      <c r="L401" s="487">
        <v>16262</v>
      </c>
      <c r="M401" s="493">
        <v>16110</v>
      </c>
      <c r="N401" s="417"/>
      <c r="O401" s="11"/>
      <c r="P401" s="11"/>
      <c r="Q401" s="11"/>
      <c r="R401" s="11"/>
      <c r="S401" s="11"/>
      <c r="T401" s="11"/>
      <c r="U401" s="11"/>
      <c r="V401" s="11"/>
      <c r="W401" s="11"/>
      <c r="X401" s="11"/>
      <c r="Y401" s="11"/>
      <c r="Z401" s="11"/>
      <c r="AA401" s="11"/>
      <c r="AB401" s="11"/>
      <c r="AC401" s="11"/>
    </row>
    <row r="402" spans="1:29" ht="21.75" customHeight="1">
      <c r="A402" s="274" t="s">
        <v>701</v>
      </c>
      <c r="B402" s="959"/>
      <c r="C402" s="34" t="s">
        <v>724</v>
      </c>
      <c r="D402" s="211" t="s">
        <v>798</v>
      </c>
      <c r="E402" s="487"/>
      <c r="F402" s="494"/>
      <c r="G402" s="490"/>
      <c r="H402" s="492"/>
      <c r="I402" s="493"/>
      <c r="J402" s="487"/>
      <c r="K402" s="493"/>
      <c r="L402" s="487"/>
      <c r="M402" s="493"/>
      <c r="N402" s="417"/>
      <c r="O402" s="11"/>
      <c r="P402" s="11"/>
      <c r="Q402" s="11"/>
      <c r="R402" s="11"/>
      <c r="S402" s="11"/>
      <c r="T402" s="11"/>
      <c r="U402" s="11"/>
      <c r="V402" s="11"/>
      <c r="W402" s="11"/>
      <c r="X402" s="11"/>
      <c r="Y402" s="11"/>
      <c r="Z402" s="11"/>
      <c r="AA402" s="11"/>
      <c r="AB402" s="11"/>
      <c r="AC402" s="11"/>
    </row>
    <row r="403" spans="1:29" ht="21.75" customHeight="1">
      <c r="A403" s="274" t="s">
        <v>701</v>
      </c>
      <c r="B403" s="959"/>
      <c r="C403" s="34" t="s">
        <v>725</v>
      </c>
      <c r="D403" s="211" t="s">
        <v>798</v>
      </c>
      <c r="E403" s="487">
        <v>245.9</v>
      </c>
      <c r="F403" s="494">
        <v>257</v>
      </c>
      <c r="G403" s="490">
        <v>275</v>
      </c>
      <c r="H403" s="492">
        <v>292</v>
      </c>
      <c r="I403" s="493">
        <v>293</v>
      </c>
      <c r="J403" s="487">
        <v>311</v>
      </c>
      <c r="K403" s="493">
        <v>313</v>
      </c>
      <c r="L403" s="487">
        <v>332</v>
      </c>
      <c r="M403" s="493">
        <v>335</v>
      </c>
      <c r="N403" s="417"/>
      <c r="O403" s="11"/>
      <c r="P403" s="11"/>
      <c r="Q403" s="11"/>
      <c r="R403" s="11"/>
      <c r="S403" s="11"/>
      <c r="T403" s="11"/>
      <c r="U403" s="11"/>
      <c r="V403" s="11"/>
      <c r="W403" s="11"/>
      <c r="X403" s="11"/>
      <c r="Y403" s="11"/>
      <c r="Z403" s="11"/>
      <c r="AA403" s="11"/>
      <c r="AB403" s="11"/>
      <c r="AC403" s="11"/>
    </row>
    <row r="404" spans="1:29" ht="21.75" customHeight="1">
      <c r="A404" s="274" t="s">
        <v>701</v>
      </c>
      <c r="B404" s="959"/>
      <c r="C404" s="34" t="s">
        <v>726</v>
      </c>
      <c r="D404" s="211" t="s">
        <v>798</v>
      </c>
      <c r="E404" s="487">
        <v>10725.8</v>
      </c>
      <c r="F404" s="494">
        <v>16382</v>
      </c>
      <c r="G404" s="490">
        <v>19118</v>
      </c>
      <c r="H404" s="492">
        <v>20380</v>
      </c>
      <c r="I404" s="493">
        <v>20571</v>
      </c>
      <c r="J404" s="487">
        <v>21745</v>
      </c>
      <c r="K404" s="493">
        <v>22052</v>
      </c>
      <c r="L404" s="487">
        <v>22984</v>
      </c>
      <c r="M404" s="493">
        <v>23375</v>
      </c>
      <c r="N404" s="417"/>
      <c r="O404" s="11"/>
      <c r="P404" s="11"/>
      <c r="Q404" s="11"/>
      <c r="R404" s="11"/>
      <c r="S404" s="11"/>
      <c r="T404" s="11"/>
      <c r="U404" s="11"/>
      <c r="V404" s="11"/>
      <c r="W404" s="11"/>
      <c r="X404" s="11"/>
      <c r="Y404" s="11"/>
      <c r="Z404" s="11"/>
      <c r="AA404" s="11"/>
      <c r="AB404" s="11"/>
      <c r="AC404" s="11"/>
    </row>
    <row r="405" spans="1:29" ht="21.75" customHeight="1">
      <c r="A405" s="274" t="s">
        <v>701</v>
      </c>
      <c r="B405" s="959"/>
      <c r="C405" s="34" t="s">
        <v>727</v>
      </c>
      <c r="D405" s="211" t="s">
        <v>798</v>
      </c>
      <c r="E405" s="487"/>
      <c r="F405" s="494"/>
      <c r="G405" s="490"/>
      <c r="H405" s="492"/>
      <c r="I405" s="493"/>
      <c r="J405" s="487"/>
      <c r="K405" s="493"/>
      <c r="L405" s="487"/>
      <c r="M405" s="493"/>
      <c r="N405" s="417"/>
      <c r="O405" s="11"/>
      <c r="P405" s="11"/>
      <c r="Q405" s="11"/>
      <c r="R405" s="11"/>
      <c r="S405" s="11"/>
      <c r="T405" s="11"/>
      <c r="U405" s="11"/>
      <c r="V405" s="11"/>
      <c r="W405" s="11"/>
      <c r="X405" s="11"/>
      <c r="Y405" s="11"/>
      <c r="Z405" s="11"/>
      <c r="AA405" s="11"/>
      <c r="AB405" s="11"/>
      <c r="AC405" s="11"/>
    </row>
    <row r="406" spans="1:29" ht="21.75" customHeight="1">
      <c r="A406" s="274" t="s">
        <v>701</v>
      </c>
      <c r="B406" s="959"/>
      <c r="C406" s="34" t="s">
        <v>728</v>
      </c>
      <c r="D406" s="211" t="s">
        <v>798</v>
      </c>
      <c r="E406" s="487">
        <v>30563.8</v>
      </c>
      <c r="F406" s="494">
        <v>35271</v>
      </c>
      <c r="G406" s="490">
        <v>38762</v>
      </c>
      <c r="H406" s="492">
        <v>41242.1</v>
      </c>
      <c r="I406" s="493">
        <v>41534.199999999997</v>
      </c>
      <c r="J406" s="487">
        <v>44689.9</v>
      </c>
      <c r="K406" s="493">
        <v>45645</v>
      </c>
      <c r="L406" s="487">
        <v>48855.5</v>
      </c>
      <c r="M406" s="493">
        <v>50266.9</v>
      </c>
      <c r="N406" s="417"/>
      <c r="O406" s="11"/>
      <c r="P406" s="11"/>
      <c r="Q406" s="11"/>
      <c r="R406" s="11"/>
      <c r="S406" s="11"/>
      <c r="T406" s="11"/>
      <c r="U406" s="11"/>
      <c r="V406" s="11"/>
      <c r="W406" s="11"/>
      <c r="X406" s="11"/>
      <c r="Y406" s="11"/>
      <c r="Z406" s="11"/>
      <c r="AA406" s="11"/>
      <c r="AB406" s="11"/>
      <c r="AC406" s="11"/>
    </row>
    <row r="407" spans="1:29" s="14" customFormat="1" ht="21.75" customHeight="1">
      <c r="A407" s="274" t="s">
        <v>701</v>
      </c>
      <c r="B407" s="959"/>
      <c r="C407" s="124" t="s">
        <v>103</v>
      </c>
      <c r="D407" s="211" t="s">
        <v>798</v>
      </c>
      <c r="E407" s="731">
        <f t="shared" ref="E407:M407" si="18">E409+E410+E411+E412+E413+E414+E415+E416</f>
        <v>228870.7</v>
      </c>
      <c r="F407" s="706">
        <f t="shared" si="18"/>
        <v>287604.59999999998</v>
      </c>
      <c r="G407" s="707">
        <f t="shared" si="18"/>
        <v>339001</v>
      </c>
      <c r="H407" s="708">
        <f t="shared" si="18"/>
        <v>360058</v>
      </c>
      <c r="I407" s="709">
        <f t="shared" si="18"/>
        <v>362629</v>
      </c>
      <c r="J407" s="731">
        <f t="shared" si="18"/>
        <v>383300</v>
      </c>
      <c r="K407" s="709">
        <f t="shared" si="18"/>
        <v>387000</v>
      </c>
      <c r="L407" s="731">
        <f t="shared" si="18"/>
        <v>407534</v>
      </c>
      <c r="M407" s="709">
        <f t="shared" si="18"/>
        <v>412309</v>
      </c>
      <c r="N407" s="419"/>
      <c r="O407" s="13"/>
      <c r="P407" s="13"/>
      <c r="Q407" s="13"/>
      <c r="R407" s="13"/>
      <c r="S407" s="13"/>
      <c r="T407" s="13"/>
      <c r="U407" s="13"/>
      <c r="V407" s="13"/>
      <c r="W407" s="13"/>
      <c r="X407" s="13"/>
      <c r="Y407" s="13"/>
      <c r="Z407" s="13"/>
      <c r="AA407" s="13"/>
      <c r="AB407" s="13"/>
      <c r="AC407" s="13"/>
    </row>
    <row r="408" spans="1:29" ht="21.75" customHeight="1">
      <c r="A408" s="274" t="s">
        <v>701</v>
      </c>
      <c r="B408" s="959"/>
      <c r="C408" s="34" t="s">
        <v>83</v>
      </c>
      <c r="D408" s="211"/>
      <c r="E408" s="731"/>
      <c r="F408" s="706"/>
      <c r="G408" s="707"/>
      <c r="H408" s="708"/>
      <c r="I408" s="709"/>
      <c r="J408" s="731"/>
      <c r="K408" s="709"/>
      <c r="L408" s="731"/>
      <c r="M408" s="709"/>
      <c r="N408" s="417"/>
      <c r="O408" s="11"/>
      <c r="P408" s="11"/>
      <c r="Q408" s="11"/>
      <c r="R408" s="11"/>
      <c r="S408" s="11"/>
      <c r="T408" s="11"/>
      <c r="U408" s="11"/>
      <c r="V408" s="11"/>
      <c r="W408" s="11"/>
      <c r="X408" s="11"/>
      <c r="Y408" s="11"/>
      <c r="Z408" s="11"/>
      <c r="AA408" s="11"/>
      <c r="AB408" s="11"/>
      <c r="AC408" s="11"/>
    </row>
    <row r="409" spans="1:29" ht="21.75" customHeight="1">
      <c r="A409" s="274" t="s">
        <v>701</v>
      </c>
      <c r="B409" s="959"/>
      <c r="C409" s="34" t="s">
        <v>721</v>
      </c>
      <c r="D409" s="211" t="s">
        <v>798</v>
      </c>
      <c r="E409" s="487">
        <v>4116</v>
      </c>
      <c r="F409" s="494">
        <v>13454</v>
      </c>
      <c r="G409" s="490">
        <v>26038</v>
      </c>
      <c r="H409" s="492">
        <v>28325</v>
      </c>
      <c r="I409" s="493">
        <v>28789</v>
      </c>
      <c r="J409" s="487">
        <v>30220</v>
      </c>
      <c r="K409" s="493">
        <v>30657</v>
      </c>
      <c r="L409" s="487">
        <v>32465</v>
      </c>
      <c r="M409" s="493">
        <v>33477</v>
      </c>
      <c r="N409" s="417"/>
      <c r="O409" s="11"/>
      <c r="P409" s="11"/>
      <c r="Q409" s="11"/>
      <c r="R409" s="11"/>
      <c r="S409" s="11"/>
      <c r="T409" s="11"/>
      <c r="U409" s="11"/>
      <c r="V409" s="11"/>
      <c r="W409" s="11"/>
      <c r="X409" s="11"/>
      <c r="Y409" s="11"/>
      <c r="Z409" s="11"/>
      <c r="AA409" s="11"/>
      <c r="AB409" s="11"/>
      <c r="AC409" s="11"/>
    </row>
    <row r="410" spans="1:29" ht="21.75" customHeight="1">
      <c r="A410" s="274" t="s">
        <v>701</v>
      </c>
      <c r="B410" s="959"/>
      <c r="C410" s="34" t="s">
        <v>722</v>
      </c>
      <c r="D410" s="211" t="s">
        <v>798</v>
      </c>
      <c r="E410" s="487">
        <v>94607.7</v>
      </c>
      <c r="F410" s="494">
        <v>100511.6</v>
      </c>
      <c r="G410" s="490">
        <v>111237</v>
      </c>
      <c r="H410" s="492">
        <v>117205</v>
      </c>
      <c r="I410" s="493">
        <v>117777</v>
      </c>
      <c r="J410" s="487">
        <v>125174</v>
      </c>
      <c r="K410" s="493">
        <v>125917</v>
      </c>
      <c r="L410" s="487">
        <v>134975</v>
      </c>
      <c r="M410" s="493">
        <v>135524</v>
      </c>
      <c r="N410" s="417"/>
      <c r="O410" s="11"/>
      <c r="P410" s="11"/>
      <c r="Q410" s="11"/>
      <c r="R410" s="11"/>
      <c r="S410" s="11"/>
      <c r="T410" s="11"/>
      <c r="U410" s="11"/>
      <c r="V410" s="11"/>
      <c r="W410" s="11"/>
      <c r="X410" s="11"/>
      <c r="Y410" s="11"/>
      <c r="Z410" s="11"/>
      <c r="AA410" s="11"/>
      <c r="AB410" s="11"/>
      <c r="AC410" s="11"/>
    </row>
    <row r="411" spans="1:29" ht="21.75" customHeight="1">
      <c r="A411" s="274" t="s">
        <v>701</v>
      </c>
      <c r="B411" s="959"/>
      <c r="C411" s="34" t="s">
        <v>723</v>
      </c>
      <c r="D411" s="211" t="s">
        <v>798</v>
      </c>
      <c r="E411" s="487"/>
      <c r="F411" s="494"/>
      <c r="G411" s="490"/>
      <c r="H411" s="492"/>
      <c r="I411" s="493"/>
      <c r="J411" s="487"/>
      <c r="K411" s="493"/>
      <c r="L411" s="487"/>
      <c r="M411" s="493"/>
      <c r="N411" s="417"/>
      <c r="O411" s="11"/>
      <c r="P411" s="11"/>
      <c r="Q411" s="11"/>
      <c r="R411" s="11"/>
      <c r="S411" s="11"/>
      <c r="T411" s="11"/>
      <c r="U411" s="11"/>
      <c r="V411" s="11"/>
      <c r="W411" s="11"/>
      <c r="X411" s="11"/>
      <c r="Y411" s="11"/>
      <c r="Z411" s="11"/>
      <c r="AA411" s="11"/>
      <c r="AB411" s="11"/>
      <c r="AC411" s="11"/>
    </row>
    <row r="412" spans="1:29" ht="21.75" customHeight="1">
      <c r="A412" s="274" t="s">
        <v>701</v>
      </c>
      <c r="B412" s="959"/>
      <c r="C412" s="34" t="s">
        <v>724</v>
      </c>
      <c r="D412" s="211" t="s">
        <v>798</v>
      </c>
      <c r="E412" s="487">
        <v>529</v>
      </c>
      <c r="F412" s="494">
        <v>561</v>
      </c>
      <c r="G412" s="490">
        <v>693</v>
      </c>
      <c r="H412" s="492">
        <v>729</v>
      </c>
      <c r="I412" s="493">
        <v>733</v>
      </c>
      <c r="J412" s="487">
        <v>759</v>
      </c>
      <c r="K412" s="493">
        <v>766</v>
      </c>
      <c r="L412" s="487">
        <v>788</v>
      </c>
      <c r="M412" s="493">
        <v>798</v>
      </c>
      <c r="N412" s="417"/>
      <c r="O412" s="11"/>
      <c r="P412" s="11"/>
      <c r="Q412" s="11"/>
      <c r="R412" s="11"/>
      <c r="S412" s="11"/>
      <c r="T412" s="11"/>
      <c r="U412" s="11"/>
      <c r="V412" s="11"/>
      <c r="W412" s="11"/>
      <c r="X412" s="11"/>
      <c r="Y412" s="11"/>
      <c r="Z412" s="11"/>
      <c r="AA412" s="11"/>
      <c r="AB412" s="11"/>
      <c r="AC412" s="11"/>
    </row>
    <row r="413" spans="1:29" ht="21.75" customHeight="1">
      <c r="A413" s="274" t="s">
        <v>701</v>
      </c>
      <c r="B413" s="959"/>
      <c r="C413" s="34" t="s">
        <v>725</v>
      </c>
      <c r="D413" s="211" t="s">
        <v>798</v>
      </c>
      <c r="E413" s="487"/>
      <c r="F413" s="494"/>
      <c r="G413" s="490"/>
      <c r="H413" s="492"/>
      <c r="I413" s="493"/>
      <c r="J413" s="487"/>
      <c r="K413" s="493"/>
      <c r="L413" s="487"/>
      <c r="M413" s="493"/>
      <c r="N413" s="417"/>
      <c r="O413" s="11"/>
      <c r="P413" s="11"/>
      <c r="Q413" s="11"/>
      <c r="R413" s="11"/>
      <c r="S413" s="11"/>
      <c r="T413" s="11"/>
      <c r="U413" s="11"/>
      <c r="V413" s="11"/>
      <c r="W413" s="11"/>
      <c r="X413" s="11"/>
      <c r="Y413" s="11"/>
      <c r="Z413" s="11"/>
      <c r="AA413" s="11"/>
      <c r="AB413" s="11"/>
      <c r="AC413" s="11"/>
    </row>
    <row r="414" spans="1:29" ht="21.75" customHeight="1">
      <c r="A414" s="274" t="s">
        <v>701</v>
      </c>
      <c r="B414" s="959"/>
      <c r="C414" s="34" t="s">
        <v>726</v>
      </c>
      <c r="D414" s="211" t="s">
        <v>798</v>
      </c>
      <c r="E414" s="487">
        <v>75579</v>
      </c>
      <c r="F414" s="494">
        <v>115435</v>
      </c>
      <c r="G414" s="490">
        <v>134713</v>
      </c>
      <c r="H414" s="492">
        <v>143604</v>
      </c>
      <c r="I414" s="493">
        <v>144951</v>
      </c>
      <c r="J414" s="487">
        <v>153225</v>
      </c>
      <c r="K414" s="493">
        <v>155387</v>
      </c>
      <c r="L414" s="487">
        <v>161959</v>
      </c>
      <c r="M414" s="493">
        <v>164710</v>
      </c>
      <c r="N414" s="417"/>
      <c r="O414" s="11"/>
      <c r="P414" s="11"/>
      <c r="Q414" s="11"/>
      <c r="R414" s="11"/>
      <c r="S414" s="11"/>
      <c r="T414" s="11"/>
      <c r="U414" s="11"/>
      <c r="V414" s="11"/>
      <c r="W414" s="11"/>
      <c r="X414" s="11"/>
      <c r="Y414" s="11"/>
      <c r="Z414" s="11"/>
      <c r="AA414" s="11"/>
      <c r="AB414" s="11"/>
      <c r="AC414" s="11"/>
    </row>
    <row r="415" spans="1:29" ht="21.75" customHeight="1">
      <c r="A415" s="274" t="s">
        <v>701</v>
      </c>
      <c r="B415" s="959"/>
      <c r="C415" s="34" t="s">
        <v>727</v>
      </c>
      <c r="D415" s="211" t="s">
        <v>798</v>
      </c>
      <c r="E415" s="487">
        <v>42509</v>
      </c>
      <c r="F415" s="494">
        <v>44337</v>
      </c>
      <c r="G415" s="490">
        <v>51697</v>
      </c>
      <c r="H415" s="492">
        <v>54695</v>
      </c>
      <c r="I415" s="493">
        <v>54747</v>
      </c>
      <c r="J415" s="487">
        <v>57430</v>
      </c>
      <c r="K415" s="493">
        <v>57484</v>
      </c>
      <c r="L415" s="487">
        <v>60014</v>
      </c>
      <c r="M415" s="493">
        <v>60071</v>
      </c>
      <c r="N415" s="417"/>
      <c r="O415" s="11"/>
      <c r="P415" s="11"/>
      <c r="Q415" s="11"/>
      <c r="R415" s="11"/>
      <c r="S415" s="11"/>
      <c r="T415" s="11"/>
      <c r="U415" s="11"/>
      <c r="V415" s="11"/>
      <c r="W415" s="11"/>
      <c r="X415" s="11"/>
      <c r="Y415" s="11"/>
      <c r="Z415" s="11"/>
      <c r="AA415" s="11"/>
      <c r="AB415" s="11"/>
      <c r="AC415" s="11"/>
    </row>
    <row r="416" spans="1:29" ht="21.75" customHeight="1">
      <c r="A416" s="274" t="s">
        <v>701</v>
      </c>
      <c r="B416" s="959"/>
      <c r="C416" s="34" t="s">
        <v>728</v>
      </c>
      <c r="D416" s="211" t="s">
        <v>798</v>
      </c>
      <c r="E416" s="487">
        <v>11530</v>
      </c>
      <c r="F416" s="494">
        <v>13306</v>
      </c>
      <c r="G416" s="490">
        <v>14623</v>
      </c>
      <c r="H416" s="492">
        <v>15500</v>
      </c>
      <c r="I416" s="493">
        <v>15632</v>
      </c>
      <c r="J416" s="487">
        <v>16492</v>
      </c>
      <c r="K416" s="493">
        <v>16789</v>
      </c>
      <c r="L416" s="487">
        <v>17333</v>
      </c>
      <c r="M416" s="493">
        <v>17729</v>
      </c>
      <c r="N416" s="417"/>
      <c r="O416" s="11"/>
      <c r="P416" s="11"/>
      <c r="Q416" s="11"/>
      <c r="R416" s="11"/>
      <c r="S416" s="11"/>
      <c r="T416" s="11"/>
      <c r="U416" s="11"/>
      <c r="V416" s="11"/>
      <c r="W416" s="11"/>
      <c r="X416" s="11"/>
      <c r="Y416" s="11"/>
      <c r="Z416" s="11"/>
      <c r="AA416" s="11"/>
      <c r="AB416" s="11"/>
      <c r="AC416" s="11"/>
    </row>
    <row r="417" spans="1:29" s="14" customFormat="1" ht="21.75" customHeight="1">
      <c r="A417" s="274" t="s">
        <v>701</v>
      </c>
      <c r="B417" s="959"/>
      <c r="C417" s="124" t="s">
        <v>633</v>
      </c>
      <c r="D417" s="211" t="s">
        <v>798</v>
      </c>
      <c r="E417" s="487">
        <v>14443</v>
      </c>
      <c r="F417" s="494">
        <v>14085</v>
      </c>
      <c r="G417" s="490">
        <v>16479</v>
      </c>
      <c r="H417" s="492">
        <v>17942</v>
      </c>
      <c r="I417" s="493">
        <v>18230</v>
      </c>
      <c r="J417" s="487">
        <v>19124</v>
      </c>
      <c r="K417" s="493">
        <v>19427</v>
      </c>
      <c r="L417" s="487">
        <v>20548</v>
      </c>
      <c r="M417" s="493">
        <v>21216</v>
      </c>
      <c r="N417" s="419"/>
      <c r="O417" s="13"/>
      <c r="P417" s="13"/>
      <c r="Q417" s="13"/>
      <c r="R417" s="13"/>
      <c r="S417" s="13"/>
      <c r="T417" s="13"/>
      <c r="U417" s="13"/>
      <c r="V417" s="13"/>
      <c r="W417" s="13"/>
      <c r="X417" s="13"/>
      <c r="Y417" s="13"/>
      <c r="Z417" s="13"/>
      <c r="AA417" s="13"/>
      <c r="AB417" s="13"/>
      <c r="AC417" s="13"/>
    </row>
    <row r="418" spans="1:29" s="14" customFormat="1" ht="21.75" customHeight="1">
      <c r="A418" s="274" t="s">
        <v>701</v>
      </c>
      <c r="B418" s="959"/>
      <c r="C418" s="125" t="s">
        <v>634</v>
      </c>
      <c r="D418" s="212" t="s">
        <v>798</v>
      </c>
      <c r="E418" s="689">
        <v>380</v>
      </c>
      <c r="F418" s="732">
        <v>280</v>
      </c>
      <c r="G418" s="496">
        <v>300</v>
      </c>
      <c r="H418" s="497">
        <v>313</v>
      </c>
      <c r="I418" s="733">
        <v>316</v>
      </c>
      <c r="J418" s="689">
        <v>328</v>
      </c>
      <c r="K418" s="733">
        <v>330</v>
      </c>
      <c r="L418" s="689">
        <v>342</v>
      </c>
      <c r="M418" s="733">
        <v>343</v>
      </c>
      <c r="N418" s="419"/>
      <c r="O418" s="13"/>
      <c r="P418" s="13"/>
      <c r="Q418" s="13"/>
      <c r="R418" s="13"/>
      <c r="S418" s="13"/>
      <c r="T418" s="13"/>
      <c r="U418" s="13"/>
      <c r="V418" s="13"/>
      <c r="W418" s="13"/>
      <c r="X418" s="13"/>
      <c r="Y418" s="13"/>
      <c r="Z418" s="13"/>
      <c r="AA418" s="13"/>
      <c r="AB418" s="13"/>
      <c r="AC418" s="13"/>
    </row>
    <row r="419" spans="1:29" ht="39">
      <c r="A419" s="274" t="s">
        <v>701</v>
      </c>
      <c r="B419" s="959"/>
      <c r="C419" s="381" t="s">
        <v>192</v>
      </c>
      <c r="D419" s="223" t="s">
        <v>505</v>
      </c>
      <c r="E419" s="726">
        <f t="shared" ref="E419:M419" si="19">E420+E421+E422+E423</f>
        <v>264143</v>
      </c>
      <c r="F419" s="727">
        <f t="shared" si="19"/>
        <v>316041</v>
      </c>
      <c r="G419" s="728">
        <f t="shared" si="19"/>
        <v>360288</v>
      </c>
      <c r="H419" s="729">
        <f t="shared" si="19"/>
        <v>379827</v>
      </c>
      <c r="I419" s="730">
        <f t="shared" si="19"/>
        <v>381556</v>
      </c>
      <c r="J419" s="726">
        <f t="shared" si="19"/>
        <v>400823</v>
      </c>
      <c r="K419" s="730">
        <f t="shared" si="19"/>
        <v>403215</v>
      </c>
      <c r="L419" s="726">
        <f t="shared" si="19"/>
        <v>423302</v>
      </c>
      <c r="M419" s="734">
        <f t="shared" si="19"/>
        <v>425508</v>
      </c>
      <c r="N419" s="417"/>
      <c r="O419" s="11"/>
      <c r="P419" s="11"/>
      <c r="Q419" s="11"/>
      <c r="R419" s="11"/>
      <c r="S419" s="11"/>
      <c r="T419" s="11"/>
      <c r="U419" s="11"/>
      <c r="V419" s="11"/>
      <c r="W419" s="11"/>
      <c r="X419" s="11"/>
      <c r="Y419" s="11"/>
      <c r="Z419" s="11"/>
      <c r="AA419" s="11"/>
      <c r="AB419" s="11"/>
      <c r="AC419" s="11"/>
    </row>
    <row r="420" spans="1:29" ht="24" customHeight="1">
      <c r="A420" s="274" t="s">
        <v>701</v>
      </c>
      <c r="B420" s="959"/>
      <c r="C420" s="195" t="s">
        <v>578</v>
      </c>
      <c r="D420" s="211" t="s">
        <v>798</v>
      </c>
      <c r="E420" s="487">
        <v>96028</v>
      </c>
      <c r="F420" s="494">
        <v>129506</v>
      </c>
      <c r="G420" s="490">
        <v>149518</v>
      </c>
      <c r="H420" s="492">
        <v>157716</v>
      </c>
      <c r="I420" s="493">
        <v>158359</v>
      </c>
      <c r="J420" s="487">
        <v>165389</v>
      </c>
      <c r="K420" s="493">
        <v>166441</v>
      </c>
      <c r="L420" s="487">
        <v>173648</v>
      </c>
      <c r="M420" s="493">
        <v>174171</v>
      </c>
      <c r="N420" s="417"/>
      <c r="O420" s="11"/>
      <c r="P420" s="11"/>
      <c r="Q420" s="11"/>
      <c r="R420" s="11"/>
      <c r="S420" s="11"/>
      <c r="T420" s="11"/>
      <c r="U420" s="11"/>
      <c r="V420" s="11"/>
      <c r="W420" s="11"/>
      <c r="X420" s="11"/>
      <c r="Y420" s="11"/>
      <c r="Z420" s="11"/>
      <c r="AA420" s="11"/>
      <c r="AB420" s="11"/>
      <c r="AC420" s="11"/>
    </row>
    <row r="421" spans="1:29" ht="24" customHeight="1">
      <c r="A421" s="274" t="s">
        <v>701</v>
      </c>
      <c r="B421" s="959"/>
      <c r="C421" s="195" t="s">
        <v>579</v>
      </c>
      <c r="D421" s="211" t="s">
        <v>798</v>
      </c>
      <c r="E421" s="487">
        <v>153292</v>
      </c>
      <c r="F421" s="494">
        <v>172170</v>
      </c>
      <c r="G421" s="490">
        <v>193991</v>
      </c>
      <c r="H421" s="492">
        <v>204578</v>
      </c>
      <c r="I421" s="493">
        <v>205496</v>
      </c>
      <c r="J421" s="487">
        <v>217077</v>
      </c>
      <c r="K421" s="493">
        <v>218294</v>
      </c>
      <c r="L421" s="487">
        <v>231090</v>
      </c>
      <c r="M421" s="493">
        <v>232136</v>
      </c>
      <c r="N421" s="417"/>
      <c r="O421" s="11"/>
      <c r="P421" s="11"/>
      <c r="Q421" s="11"/>
      <c r="R421" s="11"/>
      <c r="S421" s="11"/>
      <c r="T421" s="11"/>
      <c r="U421" s="11"/>
      <c r="V421" s="11"/>
      <c r="W421" s="11"/>
      <c r="X421" s="11"/>
      <c r="Y421" s="11"/>
      <c r="Z421" s="11"/>
      <c r="AA421" s="11"/>
      <c r="AB421" s="11"/>
      <c r="AC421" s="11"/>
    </row>
    <row r="422" spans="1:29" ht="24" customHeight="1">
      <c r="A422" s="274" t="s">
        <v>701</v>
      </c>
      <c r="B422" s="959"/>
      <c r="C422" s="195" t="s">
        <v>580</v>
      </c>
      <c r="D422" s="211" t="s">
        <v>798</v>
      </c>
      <c r="E422" s="487">
        <v>14443</v>
      </c>
      <c r="F422" s="494">
        <v>14085</v>
      </c>
      <c r="G422" s="490">
        <v>16479</v>
      </c>
      <c r="H422" s="492">
        <v>17220</v>
      </c>
      <c r="I422" s="493">
        <v>17385</v>
      </c>
      <c r="J422" s="487">
        <v>18029</v>
      </c>
      <c r="K422" s="493">
        <v>18150</v>
      </c>
      <c r="L422" s="487">
        <v>18222</v>
      </c>
      <c r="M422" s="493">
        <v>18858</v>
      </c>
      <c r="N422" s="417"/>
      <c r="O422" s="11"/>
      <c r="P422" s="11"/>
      <c r="Q422" s="11"/>
      <c r="R422" s="11"/>
      <c r="S422" s="11"/>
      <c r="T422" s="11"/>
      <c r="U422" s="11"/>
      <c r="V422" s="11"/>
      <c r="W422" s="11"/>
      <c r="X422" s="11"/>
      <c r="Y422" s="11"/>
      <c r="Z422" s="11"/>
      <c r="AA422" s="11"/>
      <c r="AB422" s="11"/>
      <c r="AC422" s="11"/>
    </row>
    <row r="423" spans="1:29" ht="24" customHeight="1">
      <c r="A423" s="274" t="s">
        <v>701</v>
      </c>
      <c r="B423" s="959"/>
      <c r="C423" s="196" t="s">
        <v>581</v>
      </c>
      <c r="D423" s="212" t="s">
        <v>798</v>
      </c>
      <c r="E423" s="689">
        <v>380</v>
      </c>
      <c r="F423" s="732">
        <v>280</v>
      </c>
      <c r="G423" s="496">
        <v>300</v>
      </c>
      <c r="H423" s="497">
        <v>313</v>
      </c>
      <c r="I423" s="733">
        <v>316</v>
      </c>
      <c r="J423" s="689">
        <v>328</v>
      </c>
      <c r="K423" s="733">
        <v>330</v>
      </c>
      <c r="L423" s="689">
        <v>342</v>
      </c>
      <c r="M423" s="733">
        <v>343</v>
      </c>
      <c r="N423" s="417"/>
      <c r="O423" s="11"/>
      <c r="P423" s="11"/>
      <c r="Q423" s="11"/>
      <c r="R423" s="11"/>
      <c r="S423" s="11"/>
      <c r="T423" s="11"/>
      <c r="U423" s="11"/>
      <c r="V423" s="11"/>
      <c r="W423" s="11"/>
      <c r="X423" s="11"/>
      <c r="Y423" s="11"/>
      <c r="Z423" s="11"/>
      <c r="AA423" s="11"/>
      <c r="AB423" s="11"/>
      <c r="AC423" s="11"/>
    </row>
    <row r="424" spans="1:29" ht="39">
      <c r="A424" s="274" t="s">
        <v>701</v>
      </c>
      <c r="B424" s="959"/>
      <c r="C424" s="181" t="s">
        <v>635</v>
      </c>
      <c r="D424" s="223" t="s">
        <v>798</v>
      </c>
      <c r="E424" s="726">
        <f t="shared" ref="E424:M424" si="20">E426+E427+E428+E429</f>
        <v>30480</v>
      </c>
      <c r="F424" s="727">
        <f t="shared" si="20"/>
        <v>34024</v>
      </c>
      <c r="G424" s="728">
        <f t="shared" si="20"/>
        <v>29037</v>
      </c>
      <c r="H424" s="729">
        <f t="shared" si="20"/>
        <v>31156</v>
      </c>
      <c r="I424" s="730">
        <f t="shared" si="20"/>
        <v>31203</v>
      </c>
      <c r="J424" s="726">
        <f t="shared" si="20"/>
        <v>33184</v>
      </c>
      <c r="K424" s="730">
        <f t="shared" si="20"/>
        <v>33287</v>
      </c>
      <c r="L424" s="726">
        <f t="shared" si="20"/>
        <v>35242</v>
      </c>
      <c r="M424" s="730">
        <f t="shared" si="20"/>
        <v>35456</v>
      </c>
      <c r="N424" s="417"/>
      <c r="O424" s="11"/>
      <c r="P424" s="11"/>
      <c r="Q424" s="11"/>
      <c r="R424" s="11"/>
      <c r="S424" s="11"/>
      <c r="T424" s="11"/>
      <c r="U424" s="11"/>
      <c r="V424" s="11"/>
      <c r="W424" s="11"/>
      <c r="X424" s="11"/>
      <c r="Y424" s="11"/>
      <c r="Z424" s="11"/>
      <c r="AA424" s="11"/>
      <c r="AB424" s="11"/>
      <c r="AC424" s="11"/>
    </row>
    <row r="425" spans="1:29" ht="21.75" customHeight="1">
      <c r="A425" s="274" t="s">
        <v>701</v>
      </c>
      <c r="B425" s="959"/>
      <c r="C425" s="142" t="s">
        <v>42</v>
      </c>
      <c r="D425" s="211"/>
      <c r="E425" s="735"/>
      <c r="F425" s="736"/>
      <c r="G425" s="737"/>
      <c r="H425" s="738"/>
      <c r="I425" s="739"/>
      <c r="J425" s="735"/>
      <c r="K425" s="739"/>
      <c r="L425" s="735"/>
      <c r="M425" s="739"/>
      <c r="N425" s="417"/>
      <c r="O425" s="11"/>
      <c r="P425" s="11"/>
      <c r="Q425" s="11"/>
      <c r="R425" s="11"/>
      <c r="S425" s="11"/>
      <c r="T425" s="11"/>
      <c r="U425" s="11"/>
      <c r="V425" s="11"/>
      <c r="W425" s="11"/>
      <c r="X425" s="11"/>
      <c r="Y425" s="11"/>
      <c r="Z425" s="11"/>
      <c r="AA425" s="11"/>
      <c r="AB425" s="11"/>
      <c r="AC425" s="11"/>
    </row>
    <row r="426" spans="1:29" ht="21.75" customHeight="1">
      <c r="A426" s="274" t="s">
        <v>701</v>
      </c>
      <c r="B426" s="959"/>
      <c r="C426" s="253" t="s">
        <v>392</v>
      </c>
      <c r="D426" s="211" t="s">
        <v>798</v>
      </c>
      <c r="E426" s="740">
        <v>11590</v>
      </c>
      <c r="F426" s="494">
        <v>16960</v>
      </c>
      <c r="G426" s="490">
        <v>10150</v>
      </c>
      <c r="H426" s="492">
        <v>10890</v>
      </c>
      <c r="I426" s="493">
        <v>10915</v>
      </c>
      <c r="J426" s="487">
        <v>11600</v>
      </c>
      <c r="K426" s="493">
        <v>11660</v>
      </c>
      <c r="L426" s="487">
        <v>12320</v>
      </c>
      <c r="M426" s="493">
        <v>12445</v>
      </c>
      <c r="N426" s="417"/>
      <c r="O426" s="11"/>
      <c r="P426" s="11"/>
      <c r="Q426" s="11"/>
      <c r="R426" s="11"/>
      <c r="S426" s="11"/>
      <c r="T426" s="11"/>
      <c r="U426" s="11"/>
      <c r="V426" s="11"/>
      <c r="W426" s="11"/>
      <c r="X426" s="11"/>
      <c r="Y426" s="11"/>
      <c r="Z426" s="11"/>
      <c r="AA426" s="11"/>
      <c r="AB426" s="11"/>
      <c r="AC426" s="11"/>
    </row>
    <row r="427" spans="1:29" ht="21.75" customHeight="1">
      <c r="A427" s="274" t="s">
        <v>701</v>
      </c>
      <c r="B427" s="959"/>
      <c r="C427" s="195" t="s">
        <v>393</v>
      </c>
      <c r="D427" s="211" t="s">
        <v>798</v>
      </c>
      <c r="E427" s="740">
        <v>15170</v>
      </c>
      <c r="F427" s="494">
        <v>15974</v>
      </c>
      <c r="G427" s="490">
        <v>17587</v>
      </c>
      <c r="H427" s="492">
        <v>18871</v>
      </c>
      <c r="I427" s="493">
        <v>18888</v>
      </c>
      <c r="J427" s="487">
        <v>20098</v>
      </c>
      <c r="K427" s="493">
        <v>20135</v>
      </c>
      <c r="L427" s="487">
        <v>21344</v>
      </c>
      <c r="M427" s="493">
        <v>21424</v>
      </c>
      <c r="N427" s="417"/>
      <c r="O427" s="11"/>
      <c r="P427" s="11"/>
      <c r="Q427" s="11"/>
      <c r="R427" s="11"/>
      <c r="S427" s="11"/>
      <c r="T427" s="11"/>
      <c r="U427" s="11"/>
      <c r="V427" s="11"/>
      <c r="W427" s="11"/>
      <c r="X427" s="11"/>
      <c r="Y427" s="11"/>
      <c r="Z427" s="11"/>
      <c r="AA427" s="11"/>
      <c r="AB427" s="11"/>
      <c r="AC427" s="11"/>
    </row>
    <row r="428" spans="1:29" ht="21.75" customHeight="1">
      <c r="A428" s="274" t="s">
        <v>701</v>
      </c>
      <c r="B428" s="959"/>
      <c r="C428" s="195" t="s">
        <v>394</v>
      </c>
      <c r="D428" s="211" t="s">
        <v>798</v>
      </c>
      <c r="E428" s="740">
        <v>3720</v>
      </c>
      <c r="F428" s="494">
        <v>1090</v>
      </c>
      <c r="G428" s="490">
        <v>1300</v>
      </c>
      <c r="H428" s="492">
        <v>1395</v>
      </c>
      <c r="I428" s="493">
        <v>1400</v>
      </c>
      <c r="J428" s="487">
        <v>1486</v>
      </c>
      <c r="K428" s="493">
        <v>1492</v>
      </c>
      <c r="L428" s="487">
        <v>1578</v>
      </c>
      <c r="M428" s="493">
        <v>1587</v>
      </c>
      <c r="N428" s="417"/>
      <c r="O428" s="11"/>
      <c r="P428" s="11"/>
      <c r="Q428" s="11"/>
      <c r="R428" s="11"/>
      <c r="S428" s="11"/>
      <c r="T428" s="11"/>
      <c r="U428" s="11"/>
      <c r="V428" s="11"/>
      <c r="W428" s="11"/>
      <c r="X428" s="11"/>
      <c r="Y428" s="11"/>
      <c r="Z428" s="11"/>
      <c r="AA428" s="11"/>
      <c r="AB428" s="11"/>
      <c r="AC428" s="11"/>
    </row>
    <row r="429" spans="1:29" ht="21.75" customHeight="1">
      <c r="A429" s="274" t="s">
        <v>701</v>
      </c>
      <c r="B429" s="959"/>
      <c r="C429" s="125" t="s">
        <v>395</v>
      </c>
      <c r="D429" s="212" t="s">
        <v>798</v>
      </c>
      <c r="E429" s="741"/>
      <c r="F429" s="732"/>
      <c r="G429" s="496"/>
      <c r="H429" s="497"/>
      <c r="I429" s="733"/>
      <c r="J429" s="689"/>
      <c r="K429" s="733"/>
      <c r="L429" s="689"/>
      <c r="M429" s="733"/>
      <c r="N429" s="417"/>
      <c r="O429" s="11"/>
      <c r="P429" s="11"/>
      <c r="Q429" s="11"/>
      <c r="R429" s="11"/>
      <c r="S429" s="11"/>
      <c r="T429" s="11"/>
      <c r="U429" s="11"/>
      <c r="V429" s="11"/>
      <c r="W429" s="11"/>
      <c r="X429" s="11"/>
      <c r="Y429" s="11"/>
      <c r="Z429" s="11"/>
      <c r="AA429" s="11"/>
      <c r="AB429" s="11"/>
      <c r="AC429" s="11"/>
    </row>
    <row r="430" spans="1:29" ht="39">
      <c r="A430" s="274" t="s">
        <v>701</v>
      </c>
      <c r="B430" s="959"/>
      <c r="C430" s="181" t="s">
        <v>795</v>
      </c>
      <c r="D430" s="223" t="s">
        <v>798</v>
      </c>
      <c r="E430" s="726">
        <f t="shared" ref="E430:M430" si="21">E432+E433+E434+E435</f>
        <v>49088.4</v>
      </c>
      <c r="F430" s="727">
        <f t="shared" si="21"/>
        <v>53450</v>
      </c>
      <c r="G430" s="728">
        <f t="shared" si="21"/>
        <v>56757.1</v>
      </c>
      <c r="H430" s="729">
        <f t="shared" si="21"/>
        <v>58824</v>
      </c>
      <c r="I430" s="730">
        <f t="shared" si="21"/>
        <v>59789</v>
      </c>
      <c r="J430" s="726">
        <f t="shared" si="21"/>
        <v>61280</v>
      </c>
      <c r="K430" s="730">
        <f t="shared" si="21"/>
        <v>62824</v>
      </c>
      <c r="L430" s="726">
        <f t="shared" si="21"/>
        <v>63788</v>
      </c>
      <c r="M430" s="730">
        <f t="shared" si="21"/>
        <v>65836</v>
      </c>
      <c r="N430" s="417"/>
      <c r="O430" s="11"/>
      <c r="P430" s="11"/>
      <c r="Q430" s="11"/>
      <c r="R430" s="11"/>
      <c r="S430" s="11"/>
      <c r="T430" s="11"/>
      <c r="U430" s="11"/>
      <c r="V430" s="11"/>
      <c r="W430" s="11"/>
      <c r="X430" s="11"/>
      <c r="Y430" s="11"/>
      <c r="Z430" s="11"/>
      <c r="AA430" s="11"/>
      <c r="AB430" s="11"/>
      <c r="AC430" s="11"/>
    </row>
    <row r="431" spans="1:29" ht="19.5" customHeight="1">
      <c r="A431" s="274" t="s">
        <v>701</v>
      </c>
      <c r="B431" s="959"/>
      <c r="C431" s="142" t="s">
        <v>42</v>
      </c>
      <c r="D431" s="211"/>
      <c r="E431" s="731"/>
      <c r="F431" s="706"/>
      <c r="G431" s="707"/>
      <c r="H431" s="708"/>
      <c r="I431" s="709"/>
      <c r="J431" s="731"/>
      <c r="K431" s="709"/>
      <c r="L431" s="731"/>
      <c r="M431" s="709"/>
      <c r="N431" s="417"/>
      <c r="O431" s="11"/>
      <c r="P431" s="11"/>
      <c r="Q431" s="11"/>
      <c r="R431" s="11"/>
      <c r="S431" s="11"/>
      <c r="T431" s="11"/>
      <c r="U431" s="11"/>
      <c r="V431" s="11"/>
      <c r="W431" s="11"/>
      <c r="X431" s="11"/>
      <c r="Y431" s="11"/>
      <c r="Z431" s="11"/>
      <c r="AA431" s="11"/>
      <c r="AB431" s="11"/>
      <c r="AC431" s="11"/>
    </row>
    <row r="432" spans="1:29" ht="31.5" customHeight="1">
      <c r="A432" s="274" t="s">
        <v>701</v>
      </c>
      <c r="B432" s="959"/>
      <c r="C432" s="195" t="s">
        <v>715</v>
      </c>
      <c r="D432" s="211" t="s">
        <v>798</v>
      </c>
      <c r="E432" s="487">
        <v>30290.400000000001</v>
      </c>
      <c r="F432" s="494">
        <v>31440.3</v>
      </c>
      <c r="G432" s="490">
        <v>33012</v>
      </c>
      <c r="H432" s="492">
        <v>33804</v>
      </c>
      <c r="I432" s="493">
        <v>34365</v>
      </c>
      <c r="J432" s="487">
        <v>34784</v>
      </c>
      <c r="K432" s="493">
        <v>35671</v>
      </c>
      <c r="L432" s="487">
        <v>35756</v>
      </c>
      <c r="M432" s="493">
        <v>36919</v>
      </c>
      <c r="N432" s="417"/>
      <c r="O432" s="11"/>
      <c r="P432" s="11"/>
      <c r="Q432" s="11"/>
      <c r="R432" s="11"/>
      <c r="S432" s="11"/>
      <c r="T432" s="11"/>
      <c r="U432" s="11"/>
      <c r="V432" s="11"/>
      <c r="W432" s="11"/>
      <c r="X432" s="11"/>
      <c r="Y432" s="11"/>
      <c r="Z432" s="11"/>
      <c r="AA432" s="11"/>
      <c r="AB432" s="11"/>
      <c r="AC432" s="11"/>
    </row>
    <row r="433" spans="1:29" ht="31.5" customHeight="1">
      <c r="A433" s="274" t="s">
        <v>701</v>
      </c>
      <c r="B433" s="959"/>
      <c r="C433" s="195" t="s">
        <v>716</v>
      </c>
      <c r="D433" s="211" t="s">
        <v>798</v>
      </c>
      <c r="E433" s="487">
        <v>18099.599999999999</v>
      </c>
      <c r="F433" s="494">
        <v>21474.9</v>
      </c>
      <c r="G433" s="490">
        <v>23192</v>
      </c>
      <c r="H433" s="492">
        <v>24444</v>
      </c>
      <c r="I433" s="493">
        <v>24839</v>
      </c>
      <c r="J433" s="487">
        <v>25886</v>
      </c>
      <c r="K433" s="493">
        <v>26528</v>
      </c>
      <c r="L433" s="487">
        <v>27387</v>
      </c>
      <c r="M433" s="493">
        <v>28252</v>
      </c>
      <c r="N433" s="417"/>
      <c r="O433" s="11"/>
      <c r="P433" s="11"/>
      <c r="Q433" s="11"/>
      <c r="R433" s="11"/>
      <c r="S433" s="11"/>
      <c r="T433" s="11"/>
      <c r="U433" s="11"/>
      <c r="V433" s="11"/>
      <c r="W433" s="11"/>
      <c r="X433" s="11"/>
      <c r="Y433" s="11"/>
      <c r="Z433" s="11"/>
      <c r="AA433" s="11"/>
      <c r="AB433" s="11"/>
      <c r="AC433" s="11"/>
    </row>
    <row r="434" spans="1:29" ht="31.5" customHeight="1">
      <c r="A434" s="274" t="s">
        <v>701</v>
      </c>
      <c r="B434" s="959"/>
      <c r="C434" s="195" t="s">
        <v>717</v>
      </c>
      <c r="D434" s="211" t="s">
        <v>798</v>
      </c>
      <c r="E434" s="487">
        <v>194.4</v>
      </c>
      <c r="F434" s="494">
        <v>201.5</v>
      </c>
      <c r="G434" s="490">
        <v>205.1</v>
      </c>
      <c r="H434" s="492">
        <v>216</v>
      </c>
      <c r="I434" s="493">
        <v>219</v>
      </c>
      <c r="J434" s="487">
        <v>229</v>
      </c>
      <c r="K434" s="493">
        <v>234</v>
      </c>
      <c r="L434" s="487">
        <v>242</v>
      </c>
      <c r="M434" s="493">
        <v>249</v>
      </c>
      <c r="N434" s="417"/>
      <c r="O434" s="11"/>
      <c r="P434" s="11"/>
      <c r="Q434" s="11"/>
      <c r="R434" s="11"/>
      <c r="S434" s="11"/>
      <c r="T434" s="11"/>
      <c r="U434" s="11"/>
      <c r="V434" s="11"/>
      <c r="W434" s="11"/>
      <c r="X434" s="11"/>
      <c r="Y434" s="11"/>
      <c r="Z434" s="11"/>
      <c r="AA434" s="11"/>
      <c r="AB434" s="11"/>
      <c r="AC434" s="11"/>
    </row>
    <row r="435" spans="1:29" ht="31.5" customHeight="1">
      <c r="A435" s="274" t="s">
        <v>701</v>
      </c>
      <c r="B435" s="959"/>
      <c r="C435" s="197" t="s">
        <v>718</v>
      </c>
      <c r="D435" s="212" t="s">
        <v>798</v>
      </c>
      <c r="E435" s="689">
        <v>504</v>
      </c>
      <c r="F435" s="732">
        <v>333.3</v>
      </c>
      <c r="G435" s="496">
        <v>348</v>
      </c>
      <c r="H435" s="497">
        <v>360</v>
      </c>
      <c r="I435" s="733">
        <v>366</v>
      </c>
      <c r="J435" s="689">
        <v>381</v>
      </c>
      <c r="K435" s="733">
        <v>391</v>
      </c>
      <c r="L435" s="689">
        <v>403</v>
      </c>
      <c r="M435" s="733">
        <v>416</v>
      </c>
      <c r="N435" s="417"/>
      <c r="O435" s="11"/>
      <c r="P435" s="11"/>
      <c r="Q435" s="11"/>
      <c r="R435" s="11"/>
      <c r="S435" s="11"/>
      <c r="T435" s="11"/>
      <c r="U435" s="11"/>
      <c r="V435" s="11"/>
      <c r="W435" s="11"/>
      <c r="X435" s="11"/>
      <c r="Y435" s="11"/>
      <c r="Z435" s="11"/>
      <c r="AA435" s="11"/>
      <c r="AB435" s="11"/>
      <c r="AC435" s="11"/>
    </row>
    <row r="436" spans="1:29" ht="31.5" customHeight="1">
      <c r="A436" s="274" t="s">
        <v>701</v>
      </c>
      <c r="B436" s="959"/>
      <c r="C436" s="252" t="s">
        <v>87</v>
      </c>
      <c r="D436" s="225" t="s">
        <v>636</v>
      </c>
      <c r="E436" s="742">
        <v>7534.9</v>
      </c>
      <c r="F436" s="743">
        <v>8162.1</v>
      </c>
      <c r="G436" s="744">
        <v>8733.4</v>
      </c>
      <c r="H436" s="742">
        <v>9781.2000000000007</v>
      </c>
      <c r="I436" s="744">
        <v>9482.6</v>
      </c>
      <c r="J436" s="742">
        <v>10278.9</v>
      </c>
      <c r="K436" s="744">
        <v>10393.6</v>
      </c>
      <c r="L436" s="742">
        <v>10874.7</v>
      </c>
      <c r="M436" s="745">
        <v>11066.8</v>
      </c>
      <c r="N436" s="417"/>
      <c r="O436" s="11"/>
      <c r="P436" s="11"/>
      <c r="Q436" s="11"/>
      <c r="R436" s="11"/>
      <c r="S436" s="11"/>
      <c r="T436" s="11"/>
      <c r="U436" s="11"/>
      <c r="V436" s="11"/>
      <c r="W436" s="11"/>
      <c r="X436" s="11"/>
      <c r="Y436" s="11"/>
      <c r="Z436" s="11"/>
      <c r="AA436" s="11"/>
      <c r="AB436" s="11"/>
      <c r="AC436" s="11"/>
    </row>
    <row r="437" spans="1:29" ht="31.5" customHeight="1">
      <c r="A437" s="274" t="s">
        <v>701</v>
      </c>
      <c r="B437" s="959"/>
      <c r="C437" s="195" t="s">
        <v>88</v>
      </c>
      <c r="D437" s="248" t="s">
        <v>636</v>
      </c>
      <c r="E437" s="487">
        <v>6337.4</v>
      </c>
      <c r="F437" s="494">
        <v>6555.2</v>
      </c>
      <c r="G437" s="493">
        <v>6902.6</v>
      </c>
      <c r="H437" s="487">
        <v>7197.8</v>
      </c>
      <c r="I437" s="493">
        <v>7262.8</v>
      </c>
      <c r="J437" s="487">
        <v>7569</v>
      </c>
      <c r="K437" s="493">
        <v>7702.7</v>
      </c>
      <c r="L437" s="487">
        <v>7952.1</v>
      </c>
      <c r="M437" s="493">
        <v>8118.4</v>
      </c>
      <c r="N437" s="417"/>
      <c r="O437" s="11"/>
      <c r="P437" s="11"/>
      <c r="Q437" s="11"/>
      <c r="R437" s="11"/>
      <c r="S437" s="11"/>
      <c r="T437" s="11"/>
      <c r="U437" s="11"/>
      <c r="V437" s="11"/>
      <c r="W437" s="11"/>
      <c r="X437" s="11"/>
      <c r="Y437" s="11"/>
      <c r="Z437" s="11"/>
      <c r="AA437" s="11"/>
      <c r="AB437" s="11"/>
      <c r="AC437" s="11"/>
    </row>
    <row r="438" spans="1:29" ht="31.5" customHeight="1">
      <c r="A438" s="274" t="s">
        <v>701</v>
      </c>
      <c r="B438" s="959"/>
      <c r="C438" s="195" t="s">
        <v>89</v>
      </c>
      <c r="D438" s="211" t="s">
        <v>636</v>
      </c>
      <c r="E438" s="487">
        <v>5400</v>
      </c>
      <c r="F438" s="494">
        <v>5597.2</v>
      </c>
      <c r="G438" s="490">
        <v>5697.2</v>
      </c>
      <c r="H438" s="487">
        <v>6000</v>
      </c>
      <c r="I438" s="490">
        <v>6083</v>
      </c>
      <c r="J438" s="487">
        <v>6361</v>
      </c>
      <c r="K438" s="490">
        <v>6500</v>
      </c>
      <c r="L438" s="487">
        <v>6722</v>
      </c>
      <c r="M438" s="493">
        <v>6917</v>
      </c>
      <c r="N438" s="417"/>
      <c r="O438" s="11"/>
      <c r="P438" s="11"/>
      <c r="Q438" s="11"/>
      <c r="R438" s="11"/>
      <c r="S438" s="11"/>
      <c r="T438" s="11"/>
      <c r="U438" s="11"/>
      <c r="V438" s="11"/>
      <c r="W438" s="11"/>
      <c r="X438" s="11"/>
      <c r="Y438" s="11"/>
      <c r="Z438" s="11"/>
      <c r="AA438" s="11"/>
      <c r="AB438" s="11"/>
      <c r="AC438" s="11"/>
    </row>
    <row r="439" spans="1:29" ht="31.5" customHeight="1">
      <c r="A439" s="274" t="s">
        <v>701</v>
      </c>
      <c r="B439" s="959"/>
      <c r="C439" s="197" t="s">
        <v>90</v>
      </c>
      <c r="D439" s="212" t="s">
        <v>636</v>
      </c>
      <c r="E439" s="689">
        <v>5250</v>
      </c>
      <c r="F439" s="732">
        <v>5555</v>
      </c>
      <c r="G439" s="496">
        <v>5800</v>
      </c>
      <c r="H439" s="689">
        <v>6000</v>
      </c>
      <c r="I439" s="496">
        <v>6100</v>
      </c>
      <c r="J439" s="689">
        <v>6350</v>
      </c>
      <c r="K439" s="496">
        <v>6517</v>
      </c>
      <c r="L439" s="689">
        <v>6717</v>
      </c>
      <c r="M439" s="733">
        <v>6933</v>
      </c>
      <c r="N439" s="417"/>
      <c r="O439" s="11"/>
      <c r="P439" s="11"/>
      <c r="Q439" s="11"/>
      <c r="R439" s="11"/>
      <c r="S439" s="11"/>
      <c r="T439" s="11"/>
      <c r="U439" s="11"/>
      <c r="V439" s="11"/>
      <c r="W439" s="11"/>
      <c r="X439" s="11"/>
      <c r="Y439" s="11"/>
      <c r="Z439" s="11"/>
      <c r="AA439" s="11"/>
      <c r="AB439" s="11"/>
      <c r="AC439" s="11"/>
    </row>
    <row r="440" spans="1:29" ht="45">
      <c r="A440" s="274" t="s">
        <v>701</v>
      </c>
      <c r="B440" s="959"/>
      <c r="C440" s="181" t="s">
        <v>441</v>
      </c>
      <c r="D440" s="213" t="s">
        <v>798</v>
      </c>
      <c r="E440" s="727">
        <f t="shared" ref="E440:M440" si="22">E442+E443+E444+E445</f>
        <v>3444</v>
      </c>
      <c r="F440" s="727">
        <f t="shared" si="22"/>
        <v>5091.5</v>
      </c>
      <c r="G440" s="727">
        <f t="shared" si="22"/>
        <v>5326.7000000000007</v>
      </c>
      <c r="H440" s="727">
        <f t="shared" si="22"/>
        <v>5714.3</v>
      </c>
      <c r="I440" s="727">
        <f t="shared" si="22"/>
        <v>5748.5</v>
      </c>
      <c r="J440" s="727">
        <f t="shared" si="22"/>
        <v>6535.7999999999993</v>
      </c>
      <c r="K440" s="727">
        <f t="shared" si="22"/>
        <v>6577</v>
      </c>
      <c r="L440" s="727">
        <f t="shared" si="22"/>
        <v>6949.7</v>
      </c>
      <c r="M440" s="727">
        <f t="shared" si="22"/>
        <v>6993.4000000000005</v>
      </c>
      <c r="N440" s="417"/>
      <c r="O440" s="11"/>
      <c r="P440" s="11"/>
      <c r="Q440" s="11"/>
      <c r="R440" s="11"/>
      <c r="S440" s="11"/>
      <c r="T440" s="11"/>
      <c r="U440" s="11"/>
      <c r="V440" s="11"/>
      <c r="W440" s="11"/>
      <c r="X440" s="11"/>
      <c r="Y440" s="11"/>
      <c r="Z440" s="11"/>
      <c r="AA440" s="11"/>
      <c r="AB440" s="11"/>
      <c r="AC440" s="11"/>
    </row>
    <row r="441" spans="1:29" ht="18" customHeight="1">
      <c r="A441" s="274" t="s">
        <v>701</v>
      </c>
      <c r="B441" s="959"/>
      <c r="C441" s="142" t="s">
        <v>42</v>
      </c>
      <c r="D441" s="211"/>
      <c r="E441" s="746"/>
      <c r="F441" s="706"/>
      <c r="G441" s="707"/>
      <c r="H441" s="708"/>
      <c r="I441" s="709"/>
      <c r="J441" s="731"/>
      <c r="K441" s="709"/>
      <c r="L441" s="731"/>
      <c r="M441" s="709"/>
      <c r="N441" s="417"/>
      <c r="O441" s="11"/>
      <c r="P441" s="11"/>
      <c r="Q441" s="11"/>
      <c r="R441" s="11"/>
      <c r="S441" s="11"/>
      <c r="T441" s="11"/>
      <c r="U441" s="11"/>
      <c r="V441" s="11"/>
      <c r="W441" s="11"/>
      <c r="X441" s="11"/>
      <c r="Y441" s="11"/>
      <c r="Z441" s="11"/>
      <c r="AA441" s="11"/>
      <c r="AB441" s="11"/>
      <c r="AC441" s="11"/>
    </row>
    <row r="442" spans="1:29" ht="27" customHeight="1">
      <c r="A442" s="274" t="s">
        <v>701</v>
      </c>
      <c r="B442" s="959"/>
      <c r="C442" s="195" t="s">
        <v>442</v>
      </c>
      <c r="D442" s="211" t="s">
        <v>798</v>
      </c>
      <c r="E442" s="487">
        <v>1166</v>
      </c>
      <c r="F442" s="494">
        <v>2755.3</v>
      </c>
      <c r="G442" s="490">
        <v>2754.3</v>
      </c>
      <c r="H442" s="492">
        <v>2975</v>
      </c>
      <c r="I442" s="493">
        <v>2988</v>
      </c>
      <c r="J442" s="487">
        <v>3225</v>
      </c>
      <c r="K442" s="493">
        <v>3242</v>
      </c>
      <c r="L442" s="487">
        <v>3493</v>
      </c>
      <c r="M442" s="493">
        <v>3511</v>
      </c>
      <c r="N442" s="417"/>
      <c r="O442" s="11"/>
      <c r="P442" s="11"/>
      <c r="Q442" s="11"/>
      <c r="R442" s="11"/>
      <c r="S442" s="11"/>
      <c r="T442" s="11"/>
      <c r="U442" s="11"/>
      <c r="V442" s="11"/>
      <c r="W442" s="11"/>
      <c r="X442" s="11"/>
      <c r="Y442" s="11"/>
      <c r="Z442" s="11"/>
      <c r="AA442" s="11"/>
      <c r="AB442" s="11"/>
      <c r="AC442" s="11"/>
    </row>
    <row r="443" spans="1:29" ht="22.5" customHeight="1">
      <c r="A443" s="274" t="s">
        <v>701</v>
      </c>
      <c r="B443" s="959"/>
      <c r="C443" s="195" t="s">
        <v>443</v>
      </c>
      <c r="D443" s="211" t="s">
        <v>798</v>
      </c>
      <c r="E443" s="487">
        <v>60</v>
      </c>
      <c r="F443" s="494">
        <v>376</v>
      </c>
      <c r="G443" s="490">
        <v>412</v>
      </c>
      <c r="H443" s="492">
        <v>447</v>
      </c>
      <c r="I443" s="493">
        <v>451</v>
      </c>
      <c r="J443" s="487">
        <v>489</v>
      </c>
      <c r="K443" s="493">
        <v>494</v>
      </c>
      <c r="L443" s="487">
        <v>535</v>
      </c>
      <c r="M443" s="493">
        <v>541</v>
      </c>
      <c r="N443" s="417"/>
      <c r="O443" s="11"/>
      <c r="P443" s="11"/>
      <c r="Q443" s="11"/>
      <c r="R443" s="11"/>
      <c r="S443" s="11"/>
      <c r="T443" s="11"/>
      <c r="U443" s="11"/>
      <c r="V443" s="11"/>
      <c r="W443" s="11"/>
      <c r="X443" s="11"/>
      <c r="Y443" s="11"/>
      <c r="Z443" s="11"/>
      <c r="AA443" s="11"/>
      <c r="AB443" s="11"/>
      <c r="AC443" s="11"/>
    </row>
    <row r="444" spans="1:29" ht="24.75" customHeight="1">
      <c r="A444" s="274" t="s">
        <v>701</v>
      </c>
      <c r="B444" s="959"/>
      <c r="C444" s="195" t="s">
        <v>91</v>
      </c>
      <c r="D444" s="211" t="s">
        <v>798</v>
      </c>
      <c r="E444" s="487">
        <v>2216</v>
      </c>
      <c r="F444" s="494">
        <v>1957.6</v>
      </c>
      <c r="G444" s="490">
        <v>2158.4</v>
      </c>
      <c r="H444" s="492">
        <v>2290</v>
      </c>
      <c r="I444" s="493">
        <v>2307.1</v>
      </c>
      <c r="J444" s="487">
        <v>2819.4</v>
      </c>
      <c r="K444" s="493">
        <v>2838.5</v>
      </c>
      <c r="L444" s="487">
        <v>2919.2</v>
      </c>
      <c r="M444" s="493">
        <v>2938.8</v>
      </c>
      <c r="N444" s="417"/>
      <c r="O444" s="11"/>
      <c r="P444" s="11"/>
      <c r="Q444" s="11"/>
      <c r="R444" s="11"/>
      <c r="S444" s="11"/>
      <c r="T444" s="11"/>
      <c r="U444" s="11"/>
      <c r="V444" s="11"/>
      <c r="W444" s="11"/>
      <c r="X444" s="11"/>
      <c r="Y444" s="11"/>
      <c r="Z444" s="11"/>
      <c r="AA444" s="11"/>
      <c r="AB444" s="11"/>
      <c r="AC444" s="11"/>
    </row>
    <row r="445" spans="1:29" ht="48.75" customHeight="1">
      <c r="A445" s="274" t="s">
        <v>701</v>
      </c>
      <c r="B445" s="959"/>
      <c r="C445" s="195" t="s">
        <v>97</v>
      </c>
      <c r="D445" s="211" t="s">
        <v>798</v>
      </c>
      <c r="E445" s="487">
        <v>2</v>
      </c>
      <c r="F445" s="494">
        <v>2.6</v>
      </c>
      <c r="G445" s="490">
        <v>2</v>
      </c>
      <c r="H445" s="492">
        <v>2.2999999999999998</v>
      </c>
      <c r="I445" s="493">
        <v>2.4</v>
      </c>
      <c r="J445" s="487">
        <v>2.4</v>
      </c>
      <c r="K445" s="493">
        <v>2.5</v>
      </c>
      <c r="L445" s="487">
        <v>2.5</v>
      </c>
      <c r="M445" s="493">
        <v>2.6</v>
      </c>
      <c r="N445" s="417"/>
      <c r="O445" s="11"/>
      <c r="P445" s="11"/>
      <c r="Q445" s="11"/>
      <c r="R445" s="11"/>
      <c r="S445" s="11"/>
      <c r="T445" s="11"/>
      <c r="U445" s="11"/>
      <c r="V445" s="11"/>
      <c r="W445" s="11"/>
      <c r="X445" s="11"/>
      <c r="Y445" s="11"/>
      <c r="Z445" s="11"/>
      <c r="AA445" s="11"/>
      <c r="AB445" s="11"/>
      <c r="AC445" s="11"/>
    </row>
    <row r="446" spans="1:29" ht="45">
      <c r="A446" s="274" t="s">
        <v>701</v>
      </c>
      <c r="B446" s="993"/>
      <c r="C446" s="424" t="s">
        <v>444</v>
      </c>
      <c r="D446" s="262" t="s">
        <v>510</v>
      </c>
      <c r="E446" s="487">
        <v>16.600000000000001</v>
      </c>
      <c r="F446" s="494">
        <v>26.8</v>
      </c>
      <c r="G446" s="490">
        <v>27.2</v>
      </c>
      <c r="H446" s="492">
        <v>27.3</v>
      </c>
      <c r="I446" s="493">
        <v>27.4</v>
      </c>
      <c r="J446" s="487">
        <v>27.5</v>
      </c>
      <c r="K446" s="493">
        <v>27.6</v>
      </c>
      <c r="L446" s="487">
        <v>27.7</v>
      </c>
      <c r="M446" s="493">
        <v>27.8</v>
      </c>
      <c r="N446" s="417"/>
      <c r="O446" s="11"/>
      <c r="P446" s="11"/>
      <c r="Q446" s="11"/>
      <c r="R446" s="11"/>
      <c r="S446" s="11"/>
      <c r="T446" s="11"/>
      <c r="U446" s="11"/>
      <c r="V446" s="11"/>
      <c r="W446" s="11"/>
      <c r="X446" s="11"/>
      <c r="Y446" s="11"/>
      <c r="Z446" s="11"/>
      <c r="AA446" s="11"/>
      <c r="AB446" s="11"/>
      <c r="AC446" s="11"/>
    </row>
    <row r="447" spans="1:29" s="14" customFormat="1" ht="20.25">
      <c r="A447" s="274" t="s">
        <v>702</v>
      </c>
      <c r="C447" s="276" t="s">
        <v>521</v>
      </c>
      <c r="D447" s="277"/>
      <c r="E447" s="487"/>
      <c r="F447" s="494"/>
      <c r="G447" s="490"/>
      <c r="H447" s="492"/>
      <c r="I447" s="493"/>
      <c r="J447" s="487"/>
      <c r="K447" s="493"/>
      <c r="L447" s="487"/>
      <c r="M447" s="493"/>
      <c r="N447" s="419"/>
      <c r="O447" s="13"/>
      <c r="P447" s="13"/>
      <c r="Q447" s="13"/>
      <c r="R447" s="13"/>
      <c r="S447" s="13"/>
      <c r="T447" s="13"/>
      <c r="U447" s="13"/>
      <c r="V447" s="13"/>
      <c r="W447" s="13"/>
      <c r="X447" s="13"/>
      <c r="Y447" s="13"/>
      <c r="Z447" s="13"/>
      <c r="AA447" s="13"/>
      <c r="AB447" s="13"/>
      <c r="AC447" s="13"/>
    </row>
    <row r="448" spans="1:29" ht="20.25">
      <c r="A448" s="274" t="s">
        <v>702</v>
      </c>
      <c r="B448" s="973" t="s">
        <v>521</v>
      </c>
      <c r="C448" s="969" t="s">
        <v>101</v>
      </c>
      <c r="D448" s="259" t="s">
        <v>505</v>
      </c>
      <c r="E448" s="762">
        <f t="shared" ref="E448:M448" si="23">E451+E454</f>
        <v>53088</v>
      </c>
      <c r="F448" s="763">
        <v>61137</v>
      </c>
      <c r="G448" s="764">
        <f t="shared" si="23"/>
        <v>40895</v>
      </c>
      <c r="H448" s="762">
        <f t="shared" si="23"/>
        <v>38698</v>
      </c>
      <c r="I448" s="764">
        <f t="shared" si="23"/>
        <v>40608</v>
      </c>
      <c r="J448" s="762">
        <f t="shared" si="23"/>
        <v>41711</v>
      </c>
      <c r="K448" s="764">
        <f t="shared" si="23"/>
        <v>43839</v>
      </c>
      <c r="L448" s="762">
        <f t="shared" si="23"/>
        <v>42263</v>
      </c>
      <c r="M448" s="764">
        <f t="shared" si="23"/>
        <v>44665</v>
      </c>
      <c r="N448" s="417"/>
      <c r="O448" s="11"/>
      <c r="P448" s="11"/>
      <c r="Q448" s="11"/>
      <c r="R448" s="11"/>
      <c r="S448" s="11"/>
      <c r="T448" s="11"/>
      <c r="U448" s="11"/>
      <c r="V448" s="11"/>
      <c r="W448" s="11"/>
      <c r="X448" s="11"/>
      <c r="Y448" s="11"/>
      <c r="Z448" s="11"/>
      <c r="AA448" s="11"/>
      <c r="AB448" s="11"/>
      <c r="AC448" s="11"/>
    </row>
    <row r="449" spans="1:29" ht="29.25">
      <c r="A449" s="274" t="s">
        <v>702</v>
      </c>
      <c r="B449" s="959"/>
      <c r="C449" s="970"/>
      <c r="D449" s="255" t="s">
        <v>564</v>
      </c>
      <c r="E449" s="765">
        <v>79.599999999999994</v>
      </c>
      <c r="F449" s="766">
        <v>109.4</v>
      </c>
      <c r="G449" s="767">
        <v>60.8</v>
      </c>
      <c r="H449" s="768">
        <v>88.2</v>
      </c>
      <c r="I449" s="769">
        <v>92.5</v>
      </c>
      <c r="J449" s="770">
        <v>101.2</v>
      </c>
      <c r="K449" s="769">
        <v>101.3</v>
      </c>
      <c r="L449" s="770">
        <v>95.4</v>
      </c>
      <c r="M449" s="767">
        <v>95.8</v>
      </c>
      <c r="N449" s="417"/>
      <c r="O449" s="11"/>
      <c r="P449" s="11"/>
      <c r="Q449" s="11"/>
      <c r="R449" s="11"/>
      <c r="S449" s="11"/>
      <c r="T449" s="11"/>
      <c r="U449" s="11"/>
      <c r="V449" s="11"/>
      <c r="W449" s="11"/>
      <c r="X449" s="11"/>
      <c r="Y449" s="11"/>
      <c r="Z449" s="11"/>
      <c r="AA449" s="11"/>
      <c r="AB449" s="11"/>
      <c r="AC449" s="11"/>
    </row>
    <row r="450" spans="1:29" ht="20.25">
      <c r="A450" s="274" t="s">
        <v>702</v>
      </c>
      <c r="B450" s="959"/>
      <c r="C450" s="330" t="s">
        <v>507</v>
      </c>
      <c r="D450" s="226" t="s">
        <v>515</v>
      </c>
      <c r="E450" s="757">
        <v>104.30000305175781</v>
      </c>
      <c r="F450" s="758">
        <v>105.30000305175781</v>
      </c>
      <c r="G450" s="759">
        <v>110.09999847412109</v>
      </c>
      <c r="H450" s="760">
        <v>107.30000305175781</v>
      </c>
      <c r="I450" s="761">
        <v>107.40000152587891</v>
      </c>
      <c r="J450" s="757">
        <v>106.5</v>
      </c>
      <c r="K450" s="761">
        <v>106.59999847412109</v>
      </c>
      <c r="L450" s="757">
        <v>106.19999694824219</v>
      </c>
      <c r="M450" s="761">
        <v>106.40000152587891</v>
      </c>
      <c r="N450" s="423"/>
      <c r="O450" s="12"/>
      <c r="P450" s="12"/>
      <c r="Q450" s="12"/>
      <c r="R450" s="12"/>
      <c r="S450" s="12"/>
      <c r="T450" s="12"/>
      <c r="U450" s="12"/>
      <c r="V450" s="12"/>
      <c r="W450" s="12"/>
      <c r="X450" s="12"/>
      <c r="Y450" s="12"/>
      <c r="Z450" s="12"/>
      <c r="AA450" s="12"/>
      <c r="AB450" s="12"/>
      <c r="AC450" s="12"/>
    </row>
    <row r="451" spans="1:29" ht="20.25">
      <c r="A451" s="274" t="s">
        <v>702</v>
      </c>
      <c r="B451" s="959"/>
      <c r="C451" s="323" t="s">
        <v>546</v>
      </c>
      <c r="D451" s="324" t="s">
        <v>798</v>
      </c>
      <c r="E451" s="325">
        <f>E452+E453</f>
        <v>14651</v>
      </c>
      <c r="F451" s="326">
        <f t="shared" ref="F451:M451" si="24">F452+F453</f>
        <v>27882</v>
      </c>
      <c r="G451" s="327">
        <f t="shared" si="24"/>
        <v>23740</v>
      </c>
      <c r="H451" s="328">
        <f t="shared" si="24"/>
        <v>25475</v>
      </c>
      <c r="I451" s="329">
        <f t="shared" si="24"/>
        <v>27335</v>
      </c>
      <c r="J451" s="325">
        <f t="shared" si="24"/>
        <v>27135</v>
      </c>
      <c r="K451" s="329">
        <f t="shared" si="24"/>
        <v>29165</v>
      </c>
      <c r="L451" s="325">
        <f>L452+L453</f>
        <v>28820</v>
      </c>
      <c r="M451" s="327">
        <f t="shared" si="24"/>
        <v>31070</v>
      </c>
      <c r="N451" s="423"/>
      <c r="O451" s="12"/>
      <c r="P451" s="12"/>
      <c r="Q451" s="12"/>
      <c r="R451" s="12"/>
      <c r="S451" s="12"/>
      <c r="T451" s="12"/>
      <c r="U451" s="12"/>
      <c r="V451" s="12"/>
      <c r="W451" s="12"/>
      <c r="X451" s="12"/>
      <c r="Y451" s="12"/>
      <c r="Z451" s="12"/>
      <c r="AA451" s="12"/>
      <c r="AB451" s="12"/>
      <c r="AC451" s="12"/>
    </row>
    <row r="452" spans="1:29" ht="20.25">
      <c r="A452" s="274" t="s">
        <v>702</v>
      </c>
      <c r="B452" s="959"/>
      <c r="C452" s="195" t="s">
        <v>530</v>
      </c>
      <c r="D452" s="214" t="s">
        <v>798</v>
      </c>
      <c r="E452" s="747">
        <v>3061</v>
      </c>
      <c r="F452" s="748">
        <v>10922</v>
      </c>
      <c r="G452" s="749">
        <v>13590</v>
      </c>
      <c r="H452" s="750">
        <v>14585</v>
      </c>
      <c r="I452" s="751">
        <v>16420</v>
      </c>
      <c r="J452" s="747">
        <v>15535</v>
      </c>
      <c r="K452" s="751">
        <v>17505</v>
      </c>
      <c r="L452" s="747">
        <v>16500</v>
      </c>
      <c r="M452" s="751">
        <v>18625</v>
      </c>
      <c r="N452" s="423"/>
      <c r="O452" s="12"/>
      <c r="P452" s="12"/>
      <c r="Q452" s="12"/>
      <c r="R452" s="12"/>
      <c r="S452" s="12"/>
      <c r="T452" s="12"/>
      <c r="U452" s="12"/>
      <c r="V452" s="12"/>
      <c r="W452" s="12"/>
      <c r="X452" s="12"/>
      <c r="Y452" s="12"/>
      <c r="Z452" s="12"/>
      <c r="AA452" s="12"/>
      <c r="AB452" s="12"/>
      <c r="AC452" s="12"/>
    </row>
    <row r="453" spans="1:29" ht="39">
      <c r="A453" s="274" t="s">
        <v>702</v>
      </c>
      <c r="B453" s="959"/>
      <c r="C453" s="197" t="s">
        <v>531</v>
      </c>
      <c r="D453" s="212" t="s">
        <v>798</v>
      </c>
      <c r="E453" s="752">
        <v>11590</v>
      </c>
      <c r="F453" s="753">
        <v>16960</v>
      </c>
      <c r="G453" s="754">
        <v>10150</v>
      </c>
      <c r="H453" s="755">
        <v>10890</v>
      </c>
      <c r="I453" s="756">
        <v>10915</v>
      </c>
      <c r="J453" s="752">
        <v>11600</v>
      </c>
      <c r="K453" s="756">
        <v>11660</v>
      </c>
      <c r="L453" s="752">
        <v>12320</v>
      </c>
      <c r="M453" s="754">
        <v>12445</v>
      </c>
      <c r="N453" s="423"/>
      <c r="O453" s="12"/>
      <c r="P453" s="12"/>
      <c r="Q453" s="12"/>
      <c r="R453" s="12"/>
      <c r="S453" s="12"/>
      <c r="T453" s="12"/>
      <c r="U453" s="12"/>
      <c r="V453" s="12"/>
      <c r="W453" s="12"/>
      <c r="X453" s="12"/>
      <c r="Y453" s="12"/>
      <c r="Z453" s="12"/>
      <c r="AA453" s="12"/>
      <c r="AB453" s="12"/>
      <c r="AC453" s="12"/>
    </row>
    <row r="454" spans="1:29" ht="29.25" customHeight="1">
      <c r="A454" s="274" t="s">
        <v>702</v>
      </c>
      <c r="B454" s="959"/>
      <c r="C454" s="994" t="s">
        <v>447</v>
      </c>
      <c r="D454" s="223" t="s">
        <v>798</v>
      </c>
      <c r="E454" s="299">
        <f t="shared" ref="E454:M454" si="25">E457+E469+E473+E486+E575+E583+E588+E593+E597+E607+E611+E616+E628+E638+E646+E656</f>
        <v>38437</v>
      </c>
      <c r="F454" s="300">
        <v>33255</v>
      </c>
      <c r="G454" s="301">
        <f t="shared" si="25"/>
        <v>17155</v>
      </c>
      <c r="H454" s="302">
        <f t="shared" si="25"/>
        <v>13223</v>
      </c>
      <c r="I454" s="303">
        <f t="shared" si="25"/>
        <v>13273</v>
      </c>
      <c r="J454" s="299">
        <f t="shared" si="25"/>
        <v>14576</v>
      </c>
      <c r="K454" s="303">
        <f t="shared" si="25"/>
        <v>14674</v>
      </c>
      <c r="L454" s="299">
        <f t="shared" si="25"/>
        <v>13443</v>
      </c>
      <c r="M454" s="301">
        <f t="shared" si="25"/>
        <v>13595</v>
      </c>
      <c r="N454" s="423"/>
      <c r="O454" s="12"/>
      <c r="P454" s="12"/>
      <c r="Q454" s="12"/>
      <c r="R454" s="12"/>
      <c r="S454" s="12"/>
      <c r="T454" s="12"/>
      <c r="U454" s="12"/>
      <c r="V454" s="12"/>
      <c r="W454" s="12"/>
      <c r="X454" s="12"/>
      <c r="Y454" s="12"/>
      <c r="Z454" s="12"/>
      <c r="AA454" s="12"/>
      <c r="AB454" s="12"/>
      <c r="AC454" s="12"/>
    </row>
    <row r="455" spans="1:29" ht="56.25" customHeight="1">
      <c r="A455" s="274" t="s">
        <v>702</v>
      </c>
      <c r="B455" s="959"/>
      <c r="C455" s="995"/>
      <c r="D455" s="255" t="s">
        <v>564</v>
      </c>
      <c r="E455" s="311">
        <v>121.1</v>
      </c>
      <c r="F455" s="312">
        <f>IF((ISERROR(F454/(E454*F$450/100))),0,(F454/(E454*F$450/100))*100)</f>
        <v>82.163529062945599</v>
      </c>
      <c r="G455" s="313">
        <v>46.9</v>
      </c>
      <c r="H455" s="314">
        <f>IF((ISERROR(H454/(G454*H$450/100))),0,(H454/(G454*H$450/100))*100)</f>
        <v>71.835569847747593</v>
      </c>
      <c r="I455" s="313">
        <f>IF((ISERROR(I454/(G454*I$450/100))),0,(I454/(G454*I$450/100))*100)</f>
        <v>72.040063086887542</v>
      </c>
      <c r="J455" s="314">
        <f>IF((ISERROR(J454/(H454*J$450/100))),0,(J454/(H454*J$450/100))*100)</f>
        <v>103.50438611907904</v>
      </c>
      <c r="K455" s="313">
        <f>IF((ISERROR(K454/(I454*K$450/100))),0,(K454/(I454*K$450/100))*100)</f>
        <v>103.71037912344543</v>
      </c>
      <c r="L455" s="314">
        <f>IF((ISERROR(L454/(J454*L$450/100))),0,(L454/(J454*L$450/100))*100)</f>
        <v>86.842703444982547</v>
      </c>
      <c r="M455" s="315">
        <f>IF((ISERROR(M454/(K454*M$450/100))),0,(M454/(K454*M$450/100))*100)</f>
        <v>87.074113778516718</v>
      </c>
      <c r="N455" s="423"/>
      <c r="O455" s="12"/>
      <c r="P455" s="12"/>
      <c r="Q455" s="12"/>
      <c r="R455" s="12"/>
      <c r="S455" s="12"/>
      <c r="T455" s="12"/>
      <c r="U455" s="12"/>
      <c r="V455" s="12"/>
      <c r="W455" s="12"/>
      <c r="X455" s="12"/>
      <c r="Y455" s="12"/>
      <c r="Z455" s="12"/>
      <c r="AA455" s="12"/>
      <c r="AB455" s="12"/>
      <c r="AC455" s="12"/>
    </row>
    <row r="456" spans="1:29" ht="30" customHeight="1">
      <c r="A456" s="274" t="s">
        <v>702</v>
      </c>
      <c r="B456" s="959"/>
      <c r="C456" s="304" t="s">
        <v>796</v>
      </c>
      <c r="D456" s="214"/>
      <c r="E456" s="305"/>
      <c r="F456" s="306"/>
      <c r="G456" s="307"/>
      <c r="H456" s="308"/>
      <c r="I456" s="309"/>
      <c r="J456" s="310"/>
      <c r="K456" s="309"/>
      <c r="L456" s="310"/>
      <c r="M456" s="309"/>
      <c r="N456" s="423"/>
      <c r="O456" s="12"/>
      <c r="P456" s="12"/>
      <c r="Q456" s="12"/>
      <c r="R456" s="12"/>
      <c r="S456" s="12"/>
      <c r="T456" s="12"/>
      <c r="U456" s="12"/>
      <c r="V456" s="12"/>
      <c r="W456" s="12"/>
      <c r="X456" s="12"/>
      <c r="Y456" s="12"/>
      <c r="Z456" s="12"/>
      <c r="AA456" s="12"/>
      <c r="AB456" s="12"/>
      <c r="AC456" s="12"/>
    </row>
    <row r="457" spans="1:29" ht="20.25">
      <c r="A457" s="274" t="s">
        <v>702</v>
      </c>
      <c r="B457" s="959"/>
      <c r="C457" s="986" t="s">
        <v>797</v>
      </c>
      <c r="D457" s="211" t="s">
        <v>798</v>
      </c>
      <c r="E457" s="99">
        <v>9067</v>
      </c>
      <c r="F457" s="35">
        <v>18477</v>
      </c>
      <c r="G457" s="105">
        <v>4310</v>
      </c>
      <c r="H457" s="161">
        <v>4655</v>
      </c>
      <c r="I457" s="131">
        <v>4670</v>
      </c>
      <c r="J457" s="99">
        <v>4995</v>
      </c>
      <c r="K457" s="131">
        <v>5025</v>
      </c>
      <c r="L457" s="99">
        <v>5360</v>
      </c>
      <c r="M457" s="131">
        <v>5405</v>
      </c>
      <c r="N457" s="423"/>
      <c r="O457" s="12"/>
      <c r="P457" s="12"/>
      <c r="Q457" s="12"/>
      <c r="R457" s="12"/>
      <c r="S457" s="12"/>
      <c r="T457" s="12"/>
      <c r="U457" s="12"/>
      <c r="V457" s="12"/>
      <c r="W457" s="12"/>
      <c r="X457" s="12"/>
      <c r="Y457" s="12"/>
      <c r="Z457" s="12"/>
      <c r="AA457" s="12"/>
      <c r="AB457" s="12"/>
      <c r="AC457" s="12"/>
    </row>
    <row r="458" spans="1:29" ht="29.25">
      <c r="A458" s="274" t="s">
        <v>702</v>
      </c>
      <c r="B458" s="959"/>
      <c r="C458" s="978"/>
      <c r="D458" s="211" t="s">
        <v>800</v>
      </c>
      <c r="E458" s="99">
        <v>78.7</v>
      </c>
      <c r="F458" s="279">
        <v>193.5</v>
      </c>
      <c r="G458" s="280">
        <v>21.2</v>
      </c>
      <c r="H458" s="281">
        <f>IF((ISERROR(H457/(G457*H$450/100))),0,(H457/(G457*H$450/100))*100)</f>
        <v>100.65669832193014</v>
      </c>
      <c r="I458" s="282">
        <f>IF((ISERROR(I457/(G457*I$450/100))),0,(I457/(G457*I$450/100))*100)</f>
        <v>100.88702669836427</v>
      </c>
      <c r="J458" s="283">
        <f>IF((ISERROR(J457/(H457*J$450/100))),0,(J457/(H457*J$450/100))*100)</f>
        <v>100.75490537208212</v>
      </c>
      <c r="K458" s="282">
        <f>IF((ISERROR(K457/(I457*K$450/100))),0,(K457/(I457*K$450/100))*100)</f>
        <v>100.93969474888931</v>
      </c>
      <c r="L458" s="283">
        <f>IF((ISERROR(L457/(J457*L$450/100))),0,(L457/(J457*L$450/100))*100)</f>
        <v>101.0426651514922</v>
      </c>
      <c r="M458" s="282">
        <f>IF((ISERROR(M457/(K457*M$450/100))),0,(M457/(K457*M$450/100))*100)</f>
        <v>101.09228149641032</v>
      </c>
      <c r="N458" s="423"/>
      <c r="O458" s="12"/>
      <c r="P458" s="12"/>
      <c r="Q458" s="12"/>
      <c r="R458" s="12"/>
      <c r="S458" s="12"/>
      <c r="T458" s="12"/>
      <c r="U458" s="12"/>
      <c r="V458" s="12"/>
      <c r="W458" s="12"/>
      <c r="X458" s="12"/>
      <c r="Y458" s="12"/>
      <c r="Z458" s="12"/>
      <c r="AA458" s="12"/>
      <c r="AB458" s="12"/>
      <c r="AC458" s="12"/>
    </row>
    <row r="459" spans="1:29" ht="48.75">
      <c r="A459" s="274" t="s">
        <v>702</v>
      </c>
      <c r="B459" s="959"/>
      <c r="C459" s="142" t="s">
        <v>807</v>
      </c>
      <c r="D459" s="211" t="s">
        <v>798</v>
      </c>
      <c r="E459" s="283">
        <f>SUM(E460:E468)</f>
        <v>9067</v>
      </c>
      <c r="F459" s="279">
        <v>18477</v>
      </c>
      <c r="G459" s="280">
        <f t="shared" ref="G459:M459" si="26">SUM(G460:G468)</f>
        <v>4310</v>
      </c>
      <c r="H459" s="281">
        <f t="shared" si="26"/>
        <v>4655</v>
      </c>
      <c r="I459" s="282">
        <f t="shared" si="26"/>
        <v>4670</v>
      </c>
      <c r="J459" s="283">
        <f t="shared" si="26"/>
        <v>4995</v>
      </c>
      <c r="K459" s="282">
        <f t="shared" si="26"/>
        <v>5025</v>
      </c>
      <c r="L459" s="283">
        <f t="shared" si="26"/>
        <v>5350</v>
      </c>
      <c r="M459" s="282">
        <f t="shared" si="26"/>
        <v>5405</v>
      </c>
      <c r="N459" s="423"/>
      <c r="O459" s="12"/>
      <c r="P459" s="12"/>
      <c r="Q459" s="12"/>
      <c r="R459" s="12"/>
      <c r="S459" s="12"/>
      <c r="T459" s="12"/>
      <c r="U459" s="12"/>
      <c r="V459" s="12"/>
      <c r="W459" s="12"/>
      <c r="X459" s="12"/>
      <c r="Y459" s="12"/>
      <c r="Z459" s="12"/>
      <c r="AA459" s="12"/>
      <c r="AB459" s="12"/>
      <c r="AC459" s="12"/>
    </row>
    <row r="460" spans="1:29" ht="20.25">
      <c r="A460" s="274" t="s">
        <v>702</v>
      </c>
      <c r="B460" s="959"/>
      <c r="C460" s="331" t="s">
        <v>473</v>
      </c>
      <c r="D460" s="220" t="s">
        <v>798</v>
      </c>
      <c r="E460" s="99">
        <v>6935</v>
      </c>
      <c r="F460" s="35">
        <v>9877</v>
      </c>
      <c r="G460" s="105">
        <v>3750</v>
      </c>
      <c r="H460" s="161">
        <v>4045</v>
      </c>
      <c r="I460" s="131">
        <v>4055</v>
      </c>
      <c r="J460" s="99">
        <v>4335</v>
      </c>
      <c r="K460" s="131">
        <v>4360</v>
      </c>
      <c r="L460" s="99">
        <v>4640</v>
      </c>
      <c r="M460" s="131">
        <v>4685</v>
      </c>
      <c r="N460" s="423"/>
      <c r="O460" s="12"/>
      <c r="P460" s="12"/>
      <c r="Q460" s="12"/>
      <c r="R460" s="12"/>
      <c r="S460" s="12"/>
      <c r="T460" s="12"/>
      <c r="U460" s="12"/>
      <c r="V460" s="12"/>
      <c r="W460" s="12"/>
      <c r="X460" s="12"/>
      <c r="Y460" s="12"/>
      <c r="Z460" s="12"/>
      <c r="AA460" s="12"/>
      <c r="AB460" s="12"/>
      <c r="AC460" s="12"/>
    </row>
    <row r="461" spans="1:29" ht="20.25">
      <c r="A461" s="274" t="s">
        <v>702</v>
      </c>
      <c r="B461" s="959"/>
      <c r="C461" s="331" t="s">
        <v>474</v>
      </c>
      <c r="D461" s="220" t="s">
        <v>798</v>
      </c>
      <c r="E461" s="99">
        <v>2132</v>
      </c>
      <c r="F461" s="35">
        <v>8600</v>
      </c>
      <c r="G461" s="105">
        <v>560</v>
      </c>
      <c r="H461" s="161">
        <v>610</v>
      </c>
      <c r="I461" s="131">
        <v>615</v>
      </c>
      <c r="J461" s="99">
        <v>660</v>
      </c>
      <c r="K461" s="131">
        <v>665</v>
      </c>
      <c r="L461" s="99">
        <v>710</v>
      </c>
      <c r="M461" s="131">
        <v>720</v>
      </c>
      <c r="N461" s="423"/>
      <c r="O461" s="12"/>
      <c r="P461" s="12"/>
      <c r="Q461" s="12"/>
      <c r="R461" s="12"/>
      <c r="S461" s="12"/>
      <c r="T461" s="12"/>
      <c r="U461" s="12"/>
      <c r="V461" s="12"/>
      <c r="W461" s="12"/>
      <c r="X461" s="12"/>
      <c r="Y461" s="12"/>
      <c r="Z461" s="12"/>
      <c r="AA461" s="12"/>
      <c r="AB461" s="12"/>
      <c r="AC461" s="12"/>
    </row>
    <row r="462" spans="1:29" ht="20.25">
      <c r="A462" s="274" t="s">
        <v>702</v>
      </c>
      <c r="B462" s="959"/>
      <c r="C462" s="331"/>
      <c r="D462" s="220" t="s">
        <v>798</v>
      </c>
      <c r="E462" s="99"/>
      <c r="F462" s="35"/>
      <c r="G462" s="105"/>
      <c r="H462" s="161"/>
      <c r="I462" s="131"/>
      <c r="J462" s="99"/>
      <c r="K462" s="131"/>
      <c r="L462" s="99"/>
      <c r="M462" s="131"/>
      <c r="N462" s="423"/>
      <c r="O462" s="12"/>
      <c r="P462" s="12"/>
      <c r="Q462" s="12"/>
      <c r="R462" s="12"/>
      <c r="S462" s="12"/>
      <c r="T462" s="12"/>
      <c r="U462" s="12"/>
      <c r="V462" s="12"/>
      <c r="W462" s="12"/>
      <c r="X462" s="12"/>
      <c r="Y462" s="12"/>
      <c r="Z462" s="12"/>
      <c r="AA462" s="12"/>
      <c r="AB462" s="12"/>
      <c r="AC462" s="12"/>
    </row>
    <row r="463" spans="1:29" ht="20.25">
      <c r="A463" s="274" t="s">
        <v>702</v>
      </c>
      <c r="B463" s="959"/>
      <c r="C463" s="331"/>
      <c r="D463" s="220" t="s">
        <v>798</v>
      </c>
      <c r="E463" s="99"/>
      <c r="F463" s="35"/>
      <c r="G463" s="105"/>
      <c r="H463" s="161"/>
      <c r="I463" s="131"/>
      <c r="J463" s="99"/>
      <c r="K463" s="131"/>
      <c r="L463" s="99"/>
      <c r="M463" s="131"/>
      <c r="N463" s="423"/>
      <c r="O463" s="12"/>
      <c r="P463" s="12"/>
      <c r="Q463" s="12"/>
      <c r="R463" s="12"/>
      <c r="S463" s="12"/>
      <c r="T463" s="12"/>
      <c r="U463" s="12"/>
      <c r="V463" s="12"/>
      <c r="W463" s="12"/>
      <c r="X463" s="12"/>
      <c r="Y463" s="12"/>
      <c r="Z463" s="12"/>
      <c r="AA463" s="12"/>
      <c r="AB463" s="12"/>
      <c r="AC463" s="12"/>
    </row>
    <row r="464" spans="1:29" ht="20.25">
      <c r="A464" s="274" t="s">
        <v>702</v>
      </c>
      <c r="B464" s="959"/>
      <c r="C464" s="331"/>
      <c r="D464" s="220" t="s">
        <v>798</v>
      </c>
      <c r="E464" s="99"/>
      <c r="F464" s="35"/>
      <c r="G464" s="105"/>
      <c r="H464" s="161"/>
      <c r="I464" s="131"/>
      <c r="J464" s="99"/>
      <c r="K464" s="131"/>
      <c r="L464" s="99"/>
      <c r="M464" s="131"/>
      <c r="N464" s="423"/>
      <c r="O464" s="12"/>
      <c r="P464" s="12"/>
      <c r="Q464" s="12"/>
      <c r="R464" s="12"/>
      <c r="S464" s="12"/>
      <c r="T464" s="12"/>
      <c r="U464" s="12"/>
      <c r="V464" s="12"/>
      <c r="W464" s="12"/>
      <c r="X464" s="12"/>
      <c r="Y464" s="12"/>
      <c r="Z464" s="12"/>
      <c r="AA464" s="12"/>
      <c r="AB464" s="12"/>
      <c r="AC464" s="12"/>
    </row>
    <row r="465" spans="1:29" ht="20.25">
      <c r="A465" s="274" t="s">
        <v>702</v>
      </c>
      <c r="B465" s="959"/>
      <c r="C465" s="331"/>
      <c r="D465" s="220" t="s">
        <v>798</v>
      </c>
      <c r="E465" s="99"/>
      <c r="F465" s="35"/>
      <c r="G465" s="105"/>
      <c r="H465" s="161"/>
      <c r="I465" s="131"/>
      <c r="J465" s="99"/>
      <c r="K465" s="131"/>
      <c r="L465" s="99"/>
      <c r="M465" s="131"/>
      <c r="N465" s="423"/>
      <c r="O465" s="12"/>
      <c r="P465" s="12"/>
      <c r="Q465" s="12"/>
      <c r="R465" s="12"/>
      <c r="S465" s="12"/>
      <c r="T465" s="12"/>
      <c r="U465" s="12"/>
      <c r="V465" s="12"/>
      <c r="W465" s="12"/>
      <c r="X465" s="12"/>
      <c r="Y465" s="12"/>
      <c r="Z465" s="12"/>
      <c r="AA465" s="12"/>
      <c r="AB465" s="12"/>
      <c r="AC465" s="12"/>
    </row>
    <row r="466" spans="1:29" ht="20.25">
      <c r="A466" s="274" t="s">
        <v>702</v>
      </c>
      <c r="B466" s="959"/>
      <c r="C466" s="194"/>
      <c r="D466" s="220" t="s">
        <v>798</v>
      </c>
      <c r="E466" s="99"/>
      <c r="F466" s="35"/>
      <c r="G466" s="105"/>
      <c r="H466" s="161"/>
      <c r="I466" s="131"/>
      <c r="J466" s="99"/>
      <c r="K466" s="131"/>
      <c r="L466" s="99"/>
      <c r="M466" s="131"/>
      <c r="N466" s="423"/>
      <c r="O466" s="12"/>
      <c r="P466" s="12"/>
      <c r="Q466" s="12"/>
      <c r="R466" s="12"/>
      <c r="S466" s="12"/>
      <c r="T466" s="12"/>
      <c r="U466" s="12"/>
      <c r="V466" s="12"/>
      <c r="W466" s="12"/>
      <c r="X466" s="12"/>
      <c r="Y466" s="12"/>
      <c r="Z466" s="12"/>
      <c r="AA466" s="12"/>
      <c r="AB466" s="12"/>
      <c r="AC466" s="12"/>
    </row>
    <row r="467" spans="1:29" ht="20.25">
      <c r="A467" s="274" t="s">
        <v>702</v>
      </c>
      <c r="B467" s="959"/>
      <c r="C467" s="194"/>
      <c r="D467" s="220" t="s">
        <v>798</v>
      </c>
      <c r="E467" s="99"/>
      <c r="F467" s="35"/>
      <c r="G467" s="105"/>
      <c r="H467" s="161"/>
      <c r="I467" s="131"/>
      <c r="J467" s="99"/>
      <c r="K467" s="131"/>
      <c r="L467" s="99"/>
      <c r="M467" s="131"/>
      <c r="N467" s="423"/>
      <c r="O467" s="12"/>
      <c r="P467" s="12"/>
      <c r="Q467" s="12"/>
      <c r="R467" s="12"/>
      <c r="S467" s="12"/>
      <c r="T467" s="12"/>
      <c r="U467" s="12"/>
      <c r="V467" s="12"/>
      <c r="W467" s="12"/>
      <c r="X467" s="12"/>
      <c r="Y467" s="12"/>
      <c r="Z467" s="12"/>
      <c r="AA467" s="12"/>
      <c r="AB467" s="12"/>
      <c r="AC467" s="12"/>
    </row>
    <row r="468" spans="1:29" ht="21" thickBot="1">
      <c r="A468" s="274" t="s">
        <v>702</v>
      </c>
      <c r="B468" s="959"/>
      <c r="C468" s="332"/>
      <c r="D468" s="316" t="s">
        <v>798</v>
      </c>
      <c r="E468" s="317"/>
      <c r="F468" s="318"/>
      <c r="G468" s="319"/>
      <c r="H468" s="320"/>
      <c r="I468" s="321"/>
      <c r="J468" s="317"/>
      <c r="K468" s="321"/>
      <c r="L468" s="317"/>
      <c r="M468" s="319"/>
      <c r="N468" s="423"/>
      <c r="O468" s="12"/>
      <c r="P468" s="12"/>
      <c r="Q468" s="12"/>
      <c r="R468" s="12"/>
      <c r="S468" s="12"/>
      <c r="T468" s="12"/>
      <c r="U468" s="12"/>
      <c r="V468" s="12"/>
      <c r="W468" s="12"/>
      <c r="X468" s="12"/>
      <c r="Y468" s="12"/>
      <c r="Z468" s="12"/>
      <c r="AA468" s="12"/>
      <c r="AB468" s="12"/>
      <c r="AC468" s="12"/>
    </row>
    <row r="469" spans="1:29" ht="20.25">
      <c r="A469" s="274" t="s">
        <v>702</v>
      </c>
      <c r="B469" s="959"/>
      <c r="C469" s="977" t="s">
        <v>801</v>
      </c>
      <c r="D469" s="214" t="s">
        <v>798</v>
      </c>
      <c r="E469" s="103"/>
      <c r="F469" s="96"/>
      <c r="G469" s="104"/>
      <c r="H469" s="129"/>
      <c r="I469" s="130"/>
      <c r="J469" s="103"/>
      <c r="K469" s="130"/>
      <c r="L469" s="103"/>
      <c r="M469" s="130"/>
      <c r="N469" s="423"/>
      <c r="O469" s="12"/>
      <c r="P469" s="12"/>
      <c r="Q469" s="12"/>
      <c r="R469" s="12"/>
      <c r="S469" s="12"/>
      <c r="T469" s="12"/>
      <c r="U469" s="12"/>
      <c r="V469" s="12"/>
      <c r="W469" s="12"/>
      <c r="X469" s="12"/>
      <c r="Y469" s="12"/>
      <c r="Z469" s="12"/>
      <c r="AA469" s="12"/>
      <c r="AB469" s="12"/>
      <c r="AC469" s="12"/>
    </row>
    <row r="470" spans="1:29" ht="29.25">
      <c r="A470" s="274" t="s">
        <v>702</v>
      </c>
      <c r="B470" s="959"/>
      <c r="C470" s="978"/>
      <c r="D470" s="211" t="s">
        <v>800</v>
      </c>
      <c r="E470" s="99"/>
      <c r="F470" s="279">
        <f>IF((ISERROR(F469/(E469*F$450/100))),0,(F469/(E469*F$450/100))*100)</f>
        <v>0</v>
      </c>
      <c r="G470" s="280">
        <f>IF((ISERROR(G469/(F469*G$450/100))),0,(G469/(F469*G$450/100))*100)</f>
        <v>0</v>
      </c>
      <c r="H470" s="281">
        <f>IF((ISERROR(H469/(G469*H$450/100))),0,(H469/(G469*H$450/100))*100)</f>
        <v>0</v>
      </c>
      <c r="I470" s="282">
        <f>IF((ISERROR(I469/(G469*I$450/100))),0,(I469/(G469*I$450/100))*100)</f>
        <v>0</v>
      </c>
      <c r="J470" s="283">
        <f>IF((ISERROR(J469/(H469*J$450/100))),0,(J469/(H469*J$450/100))*100)</f>
        <v>0</v>
      </c>
      <c r="K470" s="282">
        <f>IF((ISERROR(K469/(I469*K$450/100))),0,(K469/(I469*K$450/100))*100)</f>
        <v>0</v>
      </c>
      <c r="L470" s="283">
        <f>IF((ISERROR(L469/(J469*L$450/100))),0,(L469/(J469*L$450/100))*100)</f>
        <v>0</v>
      </c>
      <c r="M470" s="282">
        <f>IF((ISERROR(M469/(K469*M$450/100))),0,(M469/(K469*M$450/100))*100)</f>
        <v>0</v>
      </c>
      <c r="N470" s="423"/>
      <c r="O470" s="12"/>
      <c r="P470" s="12"/>
      <c r="Q470" s="12"/>
      <c r="R470" s="12"/>
      <c r="S470" s="12"/>
      <c r="T470" s="12"/>
      <c r="U470" s="12"/>
      <c r="V470" s="12"/>
      <c r="W470" s="12"/>
      <c r="X470" s="12"/>
      <c r="Y470" s="12"/>
      <c r="Z470" s="12"/>
      <c r="AA470" s="12"/>
      <c r="AB470" s="12"/>
      <c r="AC470" s="12"/>
    </row>
    <row r="471" spans="1:29" ht="20.25">
      <c r="A471" s="274" t="s">
        <v>702</v>
      </c>
      <c r="B471" s="959"/>
      <c r="C471" s="142" t="s">
        <v>808</v>
      </c>
      <c r="D471" s="211" t="s">
        <v>798</v>
      </c>
      <c r="E471" s="283">
        <f>E472</f>
        <v>0</v>
      </c>
      <c r="F471" s="279">
        <f>F472</f>
        <v>0</v>
      </c>
      <c r="G471" s="280">
        <f t="shared" ref="G471:M471" si="27">G472</f>
        <v>0</v>
      </c>
      <c r="H471" s="281">
        <f t="shared" si="27"/>
        <v>0</v>
      </c>
      <c r="I471" s="282">
        <f t="shared" si="27"/>
        <v>0</v>
      </c>
      <c r="J471" s="283">
        <f t="shared" si="27"/>
        <v>0</v>
      </c>
      <c r="K471" s="282">
        <f t="shared" si="27"/>
        <v>0</v>
      </c>
      <c r="L471" s="283">
        <f t="shared" si="27"/>
        <v>0</v>
      </c>
      <c r="M471" s="282">
        <f t="shared" si="27"/>
        <v>0</v>
      </c>
      <c r="N471" s="423"/>
      <c r="O471" s="12"/>
      <c r="P471" s="12"/>
      <c r="Q471" s="12"/>
      <c r="R471" s="12"/>
      <c r="S471" s="12"/>
      <c r="T471" s="12"/>
      <c r="U471" s="12"/>
      <c r="V471" s="12"/>
      <c r="W471" s="12"/>
      <c r="X471" s="12"/>
      <c r="Y471" s="12"/>
      <c r="Z471" s="12"/>
      <c r="AA471" s="12"/>
      <c r="AB471" s="12"/>
      <c r="AC471" s="12"/>
    </row>
    <row r="472" spans="1:29" ht="21" thickBot="1">
      <c r="A472" s="274" t="s">
        <v>702</v>
      </c>
      <c r="B472" s="959"/>
      <c r="C472" s="332"/>
      <c r="D472" s="316" t="s">
        <v>798</v>
      </c>
      <c r="E472" s="317"/>
      <c r="F472" s="318"/>
      <c r="G472" s="319"/>
      <c r="H472" s="320"/>
      <c r="I472" s="321"/>
      <c r="J472" s="317"/>
      <c r="K472" s="321"/>
      <c r="L472" s="317"/>
      <c r="M472" s="319"/>
      <c r="N472" s="423"/>
      <c r="O472" s="12"/>
      <c r="P472" s="12"/>
      <c r="Q472" s="12"/>
      <c r="R472" s="12"/>
      <c r="S472" s="12"/>
      <c r="T472" s="12"/>
      <c r="U472" s="12"/>
      <c r="V472" s="12"/>
      <c r="W472" s="12"/>
      <c r="X472" s="12"/>
      <c r="Y472" s="12"/>
      <c r="Z472" s="12"/>
      <c r="AA472" s="12"/>
      <c r="AB472" s="12"/>
      <c r="AC472" s="12"/>
    </row>
    <row r="473" spans="1:29" ht="20.25">
      <c r="A473" s="274" t="s">
        <v>702</v>
      </c>
      <c r="B473" s="959"/>
      <c r="C473" s="977" t="s">
        <v>802</v>
      </c>
      <c r="D473" s="214" t="s">
        <v>798</v>
      </c>
      <c r="E473" s="310">
        <f>E476+E481</f>
        <v>0</v>
      </c>
      <c r="F473" s="306">
        <f t="shared" ref="F473:M473" si="28">F476+F481</f>
        <v>0</v>
      </c>
      <c r="G473" s="307">
        <f t="shared" si="28"/>
        <v>0</v>
      </c>
      <c r="H473" s="308">
        <f t="shared" si="28"/>
        <v>0</v>
      </c>
      <c r="I473" s="309">
        <f t="shared" si="28"/>
        <v>0</v>
      </c>
      <c r="J473" s="310">
        <f t="shared" si="28"/>
        <v>0</v>
      </c>
      <c r="K473" s="309">
        <f t="shared" si="28"/>
        <v>0</v>
      </c>
      <c r="L473" s="310">
        <f t="shared" si="28"/>
        <v>0</v>
      </c>
      <c r="M473" s="309">
        <f t="shared" si="28"/>
        <v>0</v>
      </c>
      <c r="N473" s="423"/>
      <c r="O473" s="12"/>
      <c r="P473" s="12"/>
      <c r="Q473" s="12"/>
      <c r="R473" s="12"/>
      <c r="S473" s="12"/>
      <c r="T473" s="12"/>
      <c r="U473" s="12"/>
      <c r="V473" s="12"/>
      <c r="W473" s="12"/>
      <c r="X473" s="12"/>
      <c r="Y473" s="12"/>
      <c r="Z473" s="12"/>
      <c r="AA473" s="12"/>
      <c r="AB473" s="12"/>
      <c r="AC473" s="12"/>
    </row>
    <row r="474" spans="1:29" ht="29.25">
      <c r="A474" s="274" t="s">
        <v>702</v>
      </c>
      <c r="B474" s="959"/>
      <c r="C474" s="978" t="s">
        <v>799</v>
      </c>
      <c r="D474" s="211" t="s">
        <v>800</v>
      </c>
      <c r="E474" s="99"/>
      <c r="F474" s="279">
        <f>IF((ISERROR(F473/(E473*F$450/100))),0,(F473/(E473*F$450/100))*100)</f>
        <v>0</v>
      </c>
      <c r="G474" s="280">
        <f>IF((ISERROR(G473/(F473*G$450/100))),0,(G473/(F473*G$450/100))*100)</f>
        <v>0</v>
      </c>
      <c r="H474" s="281">
        <f>IF((ISERROR(H473/(G473*H$450/100))),0,(H473/(G473*H$450/100))*100)</f>
        <v>0</v>
      </c>
      <c r="I474" s="282">
        <f>IF((ISERROR(I473/(G473*I$450/100))),0,(I473/(G473*I$450/100))*100)</f>
        <v>0</v>
      </c>
      <c r="J474" s="283">
        <f>IF((ISERROR(J473/(H473*J$450/100))),0,(J473/(H473*J$450/100))*100)</f>
        <v>0</v>
      </c>
      <c r="K474" s="282">
        <f>IF((ISERROR(K473/(I473*K$450/100))),0,(K473/(I473*K$450/100))*100)</f>
        <v>0</v>
      </c>
      <c r="L474" s="283">
        <f>IF((ISERROR(L473/(J473*L$450/100))),0,(L473/(J473*L$450/100))*100)</f>
        <v>0</v>
      </c>
      <c r="M474" s="282">
        <f>IF((ISERROR(M473/(K473*M$450/100))),0,(M473/(K473*M$450/100))*100)</f>
        <v>0</v>
      </c>
      <c r="N474" s="423"/>
      <c r="O474" s="12"/>
      <c r="P474" s="12"/>
      <c r="Q474" s="12"/>
      <c r="R474" s="12"/>
      <c r="S474" s="12"/>
      <c r="T474" s="12"/>
      <c r="U474" s="12"/>
      <c r="V474" s="12"/>
      <c r="W474" s="12"/>
      <c r="X474" s="12"/>
      <c r="Y474" s="12"/>
      <c r="Z474" s="12"/>
      <c r="AA474" s="12"/>
      <c r="AB474" s="12"/>
      <c r="AC474" s="12"/>
    </row>
    <row r="475" spans="1:29" ht="20.25">
      <c r="A475" s="274" t="s">
        <v>702</v>
      </c>
      <c r="B475" s="959"/>
      <c r="C475" s="144" t="s">
        <v>808</v>
      </c>
      <c r="D475" s="212" t="s">
        <v>798</v>
      </c>
      <c r="E475" s="288">
        <f>E478+E483</f>
        <v>0</v>
      </c>
      <c r="F475" s="284">
        <f t="shared" ref="F475:M475" si="29">F478+F483</f>
        <v>0</v>
      </c>
      <c r="G475" s="285">
        <f t="shared" si="29"/>
        <v>0</v>
      </c>
      <c r="H475" s="286">
        <f t="shared" si="29"/>
        <v>0</v>
      </c>
      <c r="I475" s="287">
        <f>I478+I483</f>
        <v>0</v>
      </c>
      <c r="J475" s="288">
        <f t="shared" si="29"/>
        <v>0</v>
      </c>
      <c r="K475" s="287">
        <f t="shared" si="29"/>
        <v>0</v>
      </c>
      <c r="L475" s="288">
        <f t="shared" si="29"/>
        <v>0</v>
      </c>
      <c r="M475" s="285">
        <f t="shared" si="29"/>
        <v>0</v>
      </c>
      <c r="N475" s="423"/>
      <c r="O475" s="12"/>
      <c r="P475" s="12"/>
      <c r="Q475" s="12"/>
      <c r="R475" s="12"/>
      <c r="S475" s="12"/>
      <c r="T475" s="12"/>
      <c r="U475" s="12"/>
      <c r="V475" s="12"/>
      <c r="W475" s="12"/>
      <c r="X475" s="12"/>
      <c r="Y475" s="12"/>
      <c r="Z475" s="12"/>
      <c r="AA475" s="12"/>
      <c r="AB475" s="12"/>
      <c r="AC475" s="12"/>
    </row>
    <row r="476" spans="1:29" ht="20.25">
      <c r="A476" s="274" t="s">
        <v>702</v>
      </c>
      <c r="B476" s="959"/>
      <c r="C476" s="977" t="s">
        <v>729</v>
      </c>
      <c r="D476" s="214" t="s">
        <v>798</v>
      </c>
      <c r="E476" s="103"/>
      <c r="F476" s="96"/>
      <c r="G476" s="104"/>
      <c r="H476" s="129"/>
      <c r="I476" s="130"/>
      <c r="J476" s="103"/>
      <c r="K476" s="130"/>
      <c r="L476" s="103"/>
      <c r="M476" s="130"/>
      <c r="N476" s="423"/>
      <c r="O476" s="12"/>
      <c r="P476" s="12"/>
      <c r="Q476" s="12"/>
      <c r="R476" s="12"/>
      <c r="S476" s="12"/>
      <c r="T476" s="12"/>
      <c r="U476" s="12"/>
      <c r="V476" s="12"/>
      <c r="W476" s="12"/>
      <c r="X476" s="12"/>
      <c r="Y476" s="12"/>
      <c r="Z476" s="12"/>
      <c r="AA476" s="12"/>
      <c r="AB476" s="12"/>
      <c r="AC476" s="12"/>
    </row>
    <row r="477" spans="1:29" ht="29.25">
      <c r="A477" s="274" t="s">
        <v>702</v>
      </c>
      <c r="B477" s="959"/>
      <c r="C477" s="978"/>
      <c r="D477" s="211" t="s">
        <v>800</v>
      </c>
      <c r="E477" s="99"/>
      <c r="F477" s="279">
        <f>IF((ISERROR(F476/(E476*F$450/100))),0,(F476/(E476*F$450/100))*100)</f>
        <v>0</v>
      </c>
      <c r="G477" s="280">
        <f>IF((ISERROR(G476/(F476*G$450/100))),0,(G476/(F476*G$450/100))*100)</f>
        <v>0</v>
      </c>
      <c r="H477" s="281">
        <f>IF((ISERROR(H476/(G476*H$450/100))),0,(H476/(G476*H$450/100))*100)</f>
        <v>0</v>
      </c>
      <c r="I477" s="282">
        <f>IF((ISERROR(I476/(G476*I$450/100))),0,(I476/(G476*I$450/100))*100)</f>
        <v>0</v>
      </c>
      <c r="J477" s="283">
        <f>IF((ISERROR(J476/(H476*J$450/100))),0,(J476/(H476*J$450/100))*100)</f>
        <v>0</v>
      </c>
      <c r="K477" s="282">
        <f>IF((ISERROR(K476/(I476*K$450/100))),0,(K476/(I476*K$450/100))*100)</f>
        <v>0</v>
      </c>
      <c r="L477" s="283">
        <f>IF((ISERROR(L476/(J476*L$450/100))),0,(L476/(J476*L$450/100))*100)</f>
        <v>0</v>
      </c>
      <c r="M477" s="282">
        <f>IF((ISERROR(M476/(K476*M$450/100))),0,(M476/(K476*M$450/100))*100)</f>
        <v>0</v>
      </c>
      <c r="N477" s="423"/>
      <c r="O477" s="12"/>
      <c r="P477" s="12"/>
      <c r="Q477" s="12"/>
      <c r="R477" s="12"/>
      <c r="S477" s="12"/>
      <c r="T477" s="12"/>
      <c r="U477" s="12"/>
      <c r="V477" s="12"/>
      <c r="W477" s="12"/>
      <c r="X477" s="12"/>
      <c r="Y477" s="12"/>
      <c r="Z477" s="12"/>
      <c r="AA477" s="12"/>
      <c r="AB477" s="12"/>
      <c r="AC477" s="12"/>
    </row>
    <row r="478" spans="1:29" ht="20.25">
      <c r="A478" s="274" t="s">
        <v>702</v>
      </c>
      <c r="B478" s="959"/>
      <c r="C478" s="142" t="s">
        <v>808</v>
      </c>
      <c r="D478" s="211" t="s">
        <v>798</v>
      </c>
      <c r="E478" s="283">
        <f>E479+E480</f>
        <v>0</v>
      </c>
      <c r="F478" s="279">
        <f>F479+F480</f>
        <v>0</v>
      </c>
      <c r="G478" s="280">
        <f t="shared" ref="G478:M478" si="30">G479+G480</f>
        <v>0</v>
      </c>
      <c r="H478" s="281">
        <f t="shared" si="30"/>
        <v>0</v>
      </c>
      <c r="I478" s="282">
        <f>I479+I480</f>
        <v>0</v>
      </c>
      <c r="J478" s="283">
        <f t="shared" si="30"/>
        <v>0</v>
      </c>
      <c r="K478" s="282">
        <f t="shared" si="30"/>
        <v>0</v>
      </c>
      <c r="L478" s="283">
        <f t="shared" si="30"/>
        <v>0</v>
      </c>
      <c r="M478" s="282">
        <f t="shared" si="30"/>
        <v>0</v>
      </c>
      <c r="N478" s="423"/>
      <c r="O478" s="12"/>
      <c r="P478" s="12"/>
      <c r="Q478" s="12"/>
      <c r="R478" s="12"/>
      <c r="S478" s="12"/>
      <c r="T478" s="12"/>
      <c r="U478" s="12"/>
      <c r="V478" s="12"/>
      <c r="W478" s="12"/>
      <c r="X478" s="12"/>
      <c r="Y478" s="12"/>
      <c r="Z478" s="12"/>
      <c r="AA478" s="12"/>
      <c r="AB478" s="12"/>
      <c r="AC478" s="12"/>
    </row>
    <row r="479" spans="1:29" ht="22.5">
      <c r="A479" s="274" t="s">
        <v>702</v>
      </c>
      <c r="B479" s="959"/>
      <c r="C479" s="331"/>
      <c r="D479" s="220" t="s">
        <v>798</v>
      </c>
      <c r="E479" s="99"/>
      <c r="F479" s="35"/>
      <c r="G479" s="105"/>
      <c r="H479" s="161"/>
      <c r="I479" s="131"/>
      <c r="J479" s="99"/>
      <c r="K479" s="131"/>
      <c r="L479" s="99"/>
      <c r="M479" s="131"/>
      <c r="N479" s="423"/>
      <c r="O479" s="12"/>
      <c r="P479" s="12"/>
      <c r="Q479" s="12"/>
      <c r="R479" s="12"/>
      <c r="S479" s="12"/>
      <c r="T479" s="12"/>
      <c r="U479" s="12"/>
      <c r="V479" s="12"/>
      <c r="W479" s="12"/>
      <c r="X479" s="12"/>
      <c r="Y479" s="12"/>
      <c r="Z479" s="12"/>
      <c r="AA479" s="12"/>
      <c r="AB479" s="12"/>
      <c r="AC479" s="12"/>
    </row>
    <row r="480" spans="1:29" ht="22.5">
      <c r="A480" s="274" t="s">
        <v>702</v>
      </c>
      <c r="B480" s="959"/>
      <c r="C480" s="333"/>
      <c r="D480" s="221" t="s">
        <v>798</v>
      </c>
      <c r="E480" s="100"/>
      <c r="F480" s="95"/>
      <c r="G480" s="118"/>
      <c r="H480" s="175"/>
      <c r="I480" s="133"/>
      <c r="J480" s="100"/>
      <c r="K480" s="133"/>
      <c r="L480" s="100"/>
      <c r="M480" s="118"/>
      <c r="N480" s="423"/>
      <c r="O480" s="12"/>
      <c r="P480" s="12"/>
      <c r="Q480" s="12"/>
      <c r="R480" s="12"/>
      <c r="S480" s="12"/>
      <c r="T480" s="12"/>
      <c r="U480" s="12"/>
      <c r="V480" s="12"/>
      <c r="W480" s="12"/>
      <c r="X480" s="12"/>
      <c r="Y480" s="12"/>
      <c r="Z480" s="12"/>
      <c r="AA480" s="12"/>
      <c r="AB480" s="12"/>
      <c r="AC480" s="12"/>
    </row>
    <row r="481" spans="1:29" ht="20.25">
      <c r="A481" s="274" t="s">
        <v>702</v>
      </c>
      <c r="B481" s="959"/>
      <c r="C481" s="977" t="s">
        <v>730</v>
      </c>
      <c r="D481" s="214" t="s">
        <v>798</v>
      </c>
      <c r="E481" s="103"/>
      <c r="F481" s="96"/>
      <c r="G481" s="104"/>
      <c r="H481" s="129"/>
      <c r="I481" s="130"/>
      <c r="J481" s="103"/>
      <c r="K481" s="130"/>
      <c r="L481" s="103"/>
      <c r="M481" s="130"/>
      <c r="N481" s="423"/>
      <c r="O481" s="12"/>
      <c r="P481" s="12"/>
      <c r="Q481" s="12"/>
      <c r="R481" s="12"/>
      <c r="S481" s="12"/>
      <c r="T481" s="12"/>
      <c r="U481" s="12"/>
      <c r="V481" s="12"/>
      <c r="W481" s="12"/>
      <c r="X481" s="12"/>
      <c r="Y481" s="12"/>
      <c r="Z481" s="12"/>
      <c r="AA481" s="12"/>
      <c r="AB481" s="12"/>
      <c r="AC481" s="12"/>
    </row>
    <row r="482" spans="1:29" ht="29.25">
      <c r="A482" s="274" t="s">
        <v>702</v>
      </c>
      <c r="B482" s="959"/>
      <c r="C482" s="978" t="s">
        <v>799</v>
      </c>
      <c r="D482" s="211" t="s">
        <v>800</v>
      </c>
      <c r="E482" s="99"/>
      <c r="F482" s="279">
        <f>IF((ISERROR(F481/(E481*F$450/100))),0,(F481/(E481*F$450/100))*100)</f>
        <v>0</v>
      </c>
      <c r="G482" s="280">
        <f>IF((ISERROR(G481/(F481*G$450/100))),0,(G481/(F481*G$450/100))*100)</f>
        <v>0</v>
      </c>
      <c r="H482" s="281">
        <f>IF((ISERROR(H481/(G481*H$450/100))),0,(H481/(G481*H$450/100))*100)</f>
        <v>0</v>
      </c>
      <c r="I482" s="282">
        <f>IF((ISERROR(I481/(G481*I$450/100))),0,(I481/(G481*I$450/100))*100)</f>
        <v>0</v>
      </c>
      <c r="J482" s="283">
        <f>IF((ISERROR(J481/(H481*J$450/100))),0,(J481/(H481*J$450/100))*100)</f>
        <v>0</v>
      </c>
      <c r="K482" s="282">
        <f>IF((ISERROR(K481/(I481*K$450/100))),0,(K481/(I481*K$450/100))*100)</f>
        <v>0</v>
      </c>
      <c r="L482" s="283">
        <f>IF((ISERROR(L481/(J481*L$450/100))),0,(L481/(J481*L$450/100))*100)</f>
        <v>0</v>
      </c>
      <c r="M482" s="282">
        <f>IF((ISERROR(M481/(K481*M$450/100))),0,(M481/(K481*M$450/100))*100)</f>
        <v>0</v>
      </c>
      <c r="N482" s="423"/>
      <c r="O482" s="12"/>
      <c r="P482" s="12"/>
      <c r="Q482" s="12"/>
      <c r="R482" s="12"/>
      <c r="S482" s="12"/>
      <c r="T482" s="12"/>
      <c r="U482" s="12"/>
      <c r="V482" s="12"/>
      <c r="W482" s="12"/>
      <c r="X482" s="12"/>
      <c r="Y482" s="12"/>
      <c r="Z482" s="12"/>
      <c r="AA482" s="12"/>
      <c r="AB482" s="12"/>
      <c r="AC482" s="12"/>
    </row>
    <row r="483" spans="1:29" ht="20.25">
      <c r="A483" s="274" t="s">
        <v>702</v>
      </c>
      <c r="B483" s="959"/>
      <c r="C483" s="142" t="s">
        <v>808</v>
      </c>
      <c r="D483" s="211" t="s">
        <v>798</v>
      </c>
      <c r="E483" s="283">
        <f>E484+E485</f>
        <v>0</v>
      </c>
      <c r="F483" s="279">
        <f>F484+F485</f>
        <v>0</v>
      </c>
      <c r="G483" s="280">
        <f>G484+G485</f>
        <v>0</v>
      </c>
      <c r="H483" s="281">
        <f t="shared" ref="H483:M483" si="31">H484+H485</f>
        <v>0</v>
      </c>
      <c r="I483" s="282">
        <f>I484+I485</f>
        <v>0</v>
      </c>
      <c r="J483" s="283">
        <f t="shared" si="31"/>
        <v>0</v>
      </c>
      <c r="K483" s="282">
        <f t="shared" si="31"/>
        <v>0</v>
      </c>
      <c r="L483" s="283">
        <f t="shared" si="31"/>
        <v>0</v>
      </c>
      <c r="M483" s="282">
        <f t="shared" si="31"/>
        <v>0</v>
      </c>
      <c r="N483" s="423"/>
      <c r="O483" s="12"/>
      <c r="P483" s="12"/>
      <c r="Q483" s="12"/>
      <c r="R483" s="12"/>
      <c r="S483" s="12"/>
      <c r="T483" s="12"/>
      <c r="U483" s="12"/>
      <c r="V483" s="12"/>
      <c r="W483" s="12"/>
      <c r="X483" s="12"/>
      <c r="Y483" s="12"/>
      <c r="Z483" s="12"/>
      <c r="AA483" s="12"/>
      <c r="AB483" s="12"/>
      <c r="AC483" s="12"/>
    </row>
    <row r="484" spans="1:29" ht="20.25">
      <c r="A484" s="274" t="s">
        <v>702</v>
      </c>
      <c r="B484" s="959"/>
      <c r="C484" s="331"/>
      <c r="D484" s="220" t="s">
        <v>798</v>
      </c>
      <c r="E484" s="99"/>
      <c r="F484" s="35"/>
      <c r="G484" s="105"/>
      <c r="H484" s="161"/>
      <c r="I484" s="131"/>
      <c r="J484" s="99"/>
      <c r="K484" s="131"/>
      <c r="L484" s="99"/>
      <c r="M484" s="131"/>
      <c r="N484" s="423"/>
      <c r="O484" s="12"/>
      <c r="P484" s="12"/>
      <c r="Q484" s="12"/>
      <c r="R484" s="12"/>
      <c r="S484" s="12"/>
      <c r="T484" s="12"/>
      <c r="U484" s="12"/>
      <c r="V484" s="12"/>
      <c r="W484" s="12"/>
      <c r="X484" s="12"/>
      <c r="Y484" s="12"/>
      <c r="Z484" s="12"/>
      <c r="AA484" s="12"/>
      <c r="AB484" s="12"/>
      <c r="AC484" s="12"/>
    </row>
    <row r="485" spans="1:29" ht="21" thickBot="1">
      <c r="A485" s="274" t="s">
        <v>702</v>
      </c>
      <c r="B485" s="959"/>
      <c r="C485" s="332"/>
      <c r="D485" s="316" t="s">
        <v>798</v>
      </c>
      <c r="E485" s="317"/>
      <c r="F485" s="318"/>
      <c r="G485" s="319"/>
      <c r="H485" s="320"/>
      <c r="I485" s="321"/>
      <c r="J485" s="317"/>
      <c r="K485" s="321"/>
      <c r="L485" s="317"/>
      <c r="M485" s="319"/>
      <c r="N485" s="423"/>
      <c r="O485" s="12"/>
      <c r="P485" s="12"/>
      <c r="Q485" s="12"/>
      <c r="R485" s="12"/>
      <c r="S485" s="12"/>
      <c r="T485" s="12"/>
      <c r="U485" s="12"/>
      <c r="V485" s="12"/>
      <c r="W485" s="12"/>
      <c r="X485" s="12"/>
      <c r="Y485" s="12"/>
      <c r="Z485" s="12"/>
      <c r="AA485" s="12"/>
      <c r="AB485" s="12"/>
      <c r="AC485" s="12"/>
    </row>
    <row r="486" spans="1:29" ht="20.25">
      <c r="A486" s="274" t="s">
        <v>702</v>
      </c>
      <c r="B486" s="959"/>
      <c r="C486" s="977" t="s">
        <v>803</v>
      </c>
      <c r="D486" s="214" t="s">
        <v>798</v>
      </c>
      <c r="E486" s="310">
        <f t="shared" ref="E486:M486" si="32">E489+E496+E501+E505+E517+E522+E526+E534+E539+E544+E552+E560+E565+E570</f>
        <v>2818</v>
      </c>
      <c r="F486" s="306">
        <f t="shared" si="32"/>
        <v>0</v>
      </c>
      <c r="G486" s="307">
        <f t="shared" si="32"/>
        <v>0</v>
      </c>
      <c r="H486" s="308">
        <f t="shared" si="32"/>
        <v>0</v>
      </c>
      <c r="I486" s="309">
        <f t="shared" si="32"/>
        <v>0</v>
      </c>
      <c r="J486" s="310">
        <f t="shared" si="32"/>
        <v>0</v>
      </c>
      <c r="K486" s="309">
        <f t="shared" si="32"/>
        <v>0</v>
      </c>
      <c r="L486" s="310">
        <f t="shared" si="32"/>
        <v>0</v>
      </c>
      <c r="M486" s="309">
        <f t="shared" si="32"/>
        <v>0</v>
      </c>
      <c r="N486" s="423"/>
      <c r="O486" s="12"/>
      <c r="P486" s="12"/>
      <c r="Q486" s="12"/>
      <c r="R486" s="12"/>
      <c r="S486" s="12"/>
      <c r="T486" s="12"/>
      <c r="U486" s="12"/>
      <c r="V486" s="12"/>
      <c r="W486" s="12"/>
      <c r="X486" s="12"/>
      <c r="Y486" s="12"/>
      <c r="Z486" s="12"/>
      <c r="AA486" s="12"/>
      <c r="AB486" s="12"/>
      <c r="AC486" s="12"/>
    </row>
    <row r="487" spans="1:29" ht="29.25">
      <c r="A487" s="274" t="s">
        <v>702</v>
      </c>
      <c r="B487" s="959"/>
      <c r="C487" s="978" t="s">
        <v>799</v>
      </c>
      <c r="D487" s="211" t="s">
        <v>800</v>
      </c>
      <c r="E487" s="99">
        <v>811.4</v>
      </c>
      <c r="F487" s="279">
        <f>IF((ISERROR(F486/(E486*F$450/100))),0,(F486/(E486*F$450/100))*100)</f>
        <v>0</v>
      </c>
      <c r="G487" s="280">
        <f>IF((ISERROR(G486/(F486*G$450/100))),0,(G486/(F486*G$450/100))*100)</f>
        <v>0</v>
      </c>
      <c r="H487" s="281">
        <f>IF((ISERROR(H486/(G486*H$450/100))),0,(H486/(G486*H$450/100))*100)</f>
        <v>0</v>
      </c>
      <c r="I487" s="282">
        <f>IF((ISERROR(I486/(G486*I$450/100))),0,(I486/(G486*I$450/100))*100)</f>
        <v>0</v>
      </c>
      <c r="J487" s="283">
        <f>IF((ISERROR(J486/(H486*J$450/100))),0,(J486/(H486*J$450/100))*100)</f>
        <v>0</v>
      </c>
      <c r="K487" s="282">
        <f>IF((ISERROR(K486/(I486*K$450/100))),0,(K486/(I486*K$450/100))*100)</f>
        <v>0</v>
      </c>
      <c r="L487" s="283">
        <f>IF((ISERROR(L486/(J486*L$450/100))),0,(L486/(J486*L$450/100))*100)</f>
        <v>0</v>
      </c>
      <c r="M487" s="282">
        <f>IF((ISERROR(M486/(K486*M$450/100))),0,(M486/(K486*M$450/100))*100)</f>
        <v>0</v>
      </c>
      <c r="N487" s="423"/>
      <c r="O487" s="12"/>
      <c r="P487" s="12"/>
      <c r="Q487" s="12"/>
      <c r="R487" s="12"/>
      <c r="S487" s="12"/>
      <c r="T487" s="12"/>
      <c r="U487" s="12"/>
      <c r="V487" s="12"/>
      <c r="W487" s="12"/>
      <c r="X487" s="12"/>
      <c r="Y487" s="12"/>
      <c r="Z487" s="12"/>
      <c r="AA487" s="12"/>
      <c r="AB487" s="12"/>
      <c r="AC487" s="12"/>
    </row>
    <row r="488" spans="1:29" ht="20.25">
      <c r="A488" s="274" t="s">
        <v>702</v>
      </c>
      <c r="B488" s="959"/>
      <c r="C488" s="144" t="s">
        <v>808</v>
      </c>
      <c r="D488" s="212" t="s">
        <v>798</v>
      </c>
      <c r="E488" s="288">
        <f t="shared" ref="E488:M488" si="33">E491+E498+E503+E507+E519+E524+E528+E536+E541+E546+E554+E562+E567+E572</f>
        <v>2818</v>
      </c>
      <c r="F488" s="284">
        <f t="shared" si="33"/>
        <v>0</v>
      </c>
      <c r="G488" s="285">
        <f t="shared" si="33"/>
        <v>0</v>
      </c>
      <c r="H488" s="286">
        <f t="shared" si="33"/>
        <v>0</v>
      </c>
      <c r="I488" s="287">
        <f t="shared" si="33"/>
        <v>0</v>
      </c>
      <c r="J488" s="288">
        <f t="shared" si="33"/>
        <v>0</v>
      </c>
      <c r="K488" s="287">
        <f t="shared" si="33"/>
        <v>0</v>
      </c>
      <c r="L488" s="288">
        <f t="shared" si="33"/>
        <v>0</v>
      </c>
      <c r="M488" s="285">
        <f t="shared" si="33"/>
        <v>0</v>
      </c>
      <c r="N488" s="423"/>
      <c r="O488" s="12"/>
      <c r="P488" s="12"/>
      <c r="Q488" s="12"/>
      <c r="R488" s="12"/>
      <c r="S488" s="12"/>
      <c r="T488" s="12"/>
      <c r="U488" s="12"/>
      <c r="V488" s="12"/>
      <c r="W488" s="12"/>
      <c r="X488" s="12"/>
      <c r="Y488" s="12"/>
      <c r="Z488" s="12"/>
      <c r="AA488" s="12"/>
      <c r="AB488" s="12"/>
      <c r="AC488" s="12"/>
    </row>
    <row r="489" spans="1:29" ht="20.25">
      <c r="A489" s="274" t="s">
        <v>702</v>
      </c>
      <c r="B489" s="959"/>
      <c r="C489" s="977" t="s">
        <v>731</v>
      </c>
      <c r="D489" s="214" t="s">
        <v>798</v>
      </c>
      <c r="E489" s="103">
        <v>2785</v>
      </c>
      <c r="F489" s="96">
        <v>0</v>
      </c>
      <c r="G489" s="104">
        <v>0</v>
      </c>
      <c r="H489" s="129">
        <v>0</v>
      </c>
      <c r="I489" s="130">
        <v>0</v>
      </c>
      <c r="J489" s="103">
        <v>0</v>
      </c>
      <c r="K489" s="130">
        <v>0</v>
      </c>
      <c r="L489" s="103">
        <v>0</v>
      </c>
      <c r="M489" s="130">
        <v>0</v>
      </c>
      <c r="N489" s="423"/>
      <c r="O489" s="12"/>
      <c r="P489" s="12"/>
      <c r="Q489" s="12"/>
      <c r="R489" s="12"/>
      <c r="S489" s="12"/>
      <c r="T489" s="12"/>
      <c r="U489" s="12"/>
      <c r="V489" s="12"/>
      <c r="W489" s="12"/>
      <c r="X489" s="12"/>
      <c r="Y489" s="12"/>
      <c r="Z489" s="12"/>
      <c r="AA489" s="12"/>
      <c r="AB489" s="12"/>
      <c r="AC489" s="12"/>
    </row>
    <row r="490" spans="1:29" ht="29.25">
      <c r="A490" s="274" t="s">
        <v>702</v>
      </c>
      <c r="B490" s="959"/>
      <c r="C490" s="978" t="s">
        <v>799</v>
      </c>
      <c r="D490" s="211" t="s">
        <v>800</v>
      </c>
      <c r="E490" s="99">
        <v>0</v>
      </c>
      <c r="F490" s="279">
        <f>IF((ISERROR(F489/(E489*F$450/100))),0,(F489/(E489*F$450/100))*100)</f>
        <v>0</v>
      </c>
      <c r="G490" s="280">
        <f>IF((ISERROR(G489/(F489*G$450/100))),0,(G489/(F489*G$450/100))*100)</f>
        <v>0</v>
      </c>
      <c r="H490" s="281">
        <f>IF((ISERROR(H489/(G489*H$450/100))),0,(H489/(G489*H$450/100))*100)</f>
        <v>0</v>
      </c>
      <c r="I490" s="282">
        <f>IF((ISERROR(I489/(G489*I$450/100))),0,(I489/(G489*I$450/100))*100)</f>
        <v>0</v>
      </c>
      <c r="J490" s="283">
        <f>IF((ISERROR(J489/(H489*J$450/100))),0,(J489/(H489*J$450/100))*100)</f>
        <v>0</v>
      </c>
      <c r="K490" s="282">
        <f>IF((ISERROR(K489/(I489*K$450/100))),0,(K489/(I489*K$450/100))*100)</f>
        <v>0</v>
      </c>
      <c r="L490" s="283">
        <f>IF((ISERROR(L489/(J489*L$450/100))),0,(L489/(J489*L$450/100))*100)</f>
        <v>0</v>
      </c>
      <c r="M490" s="282">
        <f>IF((ISERROR(M489/(K489*M$450/100))),0,(M489/(K489*M$450/100))*100)</f>
        <v>0</v>
      </c>
      <c r="N490" s="423"/>
      <c r="O490" s="12"/>
      <c r="P490" s="12"/>
      <c r="Q490" s="12"/>
      <c r="R490" s="12"/>
      <c r="S490" s="12"/>
      <c r="T490" s="12"/>
      <c r="U490" s="12"/>
      <c r="V490" s="12"/>
      <c r="W490" s="12"/>
      <c r="X490" s="12"/>
      <c r="Y490" s="12"/>
      <c r="Z490" s="12"/>
      <c r="AA490" s="12"/>
      <c r="AB490" s="12"/>
      <c r="AC490" s="12"/>
    </row>
    <row r="491" spans="1:29" ht="20.25">
      <c r="A491" s="274" t="s">
        <v>702</v>
      </c>
      <c r="B491" s="959"/>
      <c r="C491" s="142" t="s">
        <v>808</v>
      </c>
      <c r="D491" s="211" t="s">
        <v>798</v>
      </c>
      <c r="E491" s="283">
        <f>E492+E493+E494+E495</f>
        <v>2785</v>
      </c>
      <c r="F491" s="279">
        <f>F492+F493+F494+F495</f>
        <v>0</v>
      </c>
      <c r="G491" s="280">
        <f>G492+G493+G494+G495</f>
        <v>0</v>
      </c>
      <c r="H491" s="281">
        <f t="shared" ref="H491:M491" si="34">H492+H493+H494+H495</f>
        <v>0</v>
      </c>
      <c r="I491" s="282">
        <f>I492+I493+I494+I495</f>
        <v>0</v>
      </c>
      <c r="J491" s="283">
        <f t="shared" si="34"/>
        <v>0</v>
      </c>
      <c r="K491" s="282">
        <f t="shared" si="34"/>
        <v>0</v>
      </c>
      <c r="L491" s="283">
        <f t="shared" si="34"/>
        <v>0</v>
      </c>
      <c r="M491" s="282">
        <f t="shared" si="34"/>
        <v>0</v>
      </c>
      <c r="N491" s="423"/>
      <c r="O491" s="12"/>
      <c r="P491" s="12"/>
      <c r="Q491" s="12"/>
      <c r="R491" s="12"/>
      <c r="S491" s="12"/>
      <c r="T491" s="12"/>
      <c r="U491" s="12"/>
      <c r="V491" s="12"/>
      <c r="W491" s="12"/>
      <c r="X491" s="12"/>
      <c r="Y491" s="12"/>
      <c r="Z491" s="12"/>
      <c r="AA491" s="12"/>
      <c r="AB491" s="12"/>
      <c r="AC491" s="12"/>
    </row>
    <row r="492" spans="1:29" ht="20.25">
      <c r="A492" s="274" t="s">
        <v>702</v>
      </c>
      <c r="B492" s="959"/>
      <c r="C492" s="331" t="s">
        <v>475</v>
      </c>
      <c r="D492" s="220" t="s">
        <v>798</v>
      </c>
      <c r="E492" s="99">
        <v>2785</v>
      </c>
      <c r="F492" s="35"/>
      <c r="G492" s="105"/>
      <c r="H492" s="161"/>
      <c r="I492" s="131"/>
      <c r="J492" s="99"/>
      <c r="K492" s="131"/>
      <c r="L492" s="99"/>
      <c r="M492" s="131"/>
      <c r="N492" s="423"/>
      <c r="O492" s="12"/>
      <c r="P492" s="12"/>
      <c r="Q492" s="12"/>
      <c r="R492" s="12"/>
      <c r="S492" s="12"/>
      <c r="T492" s="12"/>
      <c r="U492" s="12"/>
      <c r="V492" s="12"/>
      <c r="W492" s="12"/>
      <c r="X492" s="12"/>
      <c r="Y492" s="12"/>
      <c r="Z492" s="12"/>
      <c r="AA492" s="12"/>
      <c r="AB492" s="12"/>
      <c r="AC492" s="12"/>
    </row>
    <row r="493" spans="1:29" ht="20.25">
      <c r="A493" s="274" t="s">
        <v>702</v>
      </c>
      <c r="B493" s="959"/>
      <c r="C493" s="331"/>
      <c r="D493" s="220" t="s">
        <v>798</v>
      </c>
      <c r="E493" s="99"/>
      <c r="F493" s="35"/>
      <c r="G493" s="105"/>
      <c r="H493" s="161"/>
      <c r="I493" s="131"/>
      <c r="J493" s="99"/>
      <c r="K493" s="131"/>
      <c r="L493" s="99"/>
      <c r="M493" s="131"/>
      <c r="N493" s="423"/>
      <c r="O493" s="12"/>
      <c r="P493" s="12"/>
      <c r="Q493" s="12"/>
      <c r="R493" s="12"/>
      <c r="S493" s="12"/>
      <c r="T493" s="12"/>
      <c r="U493" s="12"/>
      <c r="V493" s="12"/>
      <c r="W493" s="12"/>
      <c r="X493" s="12"/>
      <c r="Y493" s="12"/>
      <c r="Z493" s="12"/>
      <c r="AA493" s="12"/>
      <c r="AB493" s="12"/>
      <c r="AC493" s="12"/>
    </row>
    <row r="494" spans="1:29" ht="20.25">
      <c r="A494" s="274" t="s">
        <v>702</v>
      </c>
      <c r="B494" s="959"/>
      <c r="C494" s="331"/>
      <c r="D494" s="220" t="s">
        <v>798</v>
      </c>
      <c r="E494" s="99"/>
      <c r="F494" s="35"/>
      <c r="G494" s="105"/>
      <c r="H494" s="161"/>
      <c r="I494" s="131"/>
      <c r="J494" s="99"/>
      <c r="K494" s="131"/>
      <c r="L494" s="99"/>
      <c r="M494" s="131"/>
      <c r="N494" s="423"/>
      <c r="O494" s="12"/>
      <c r="P494" s="12"/>
      <c r="Q494" s="12"/>
      <c r="R494" s="12"/>
      <c r="S494" s="12"/>
      <c r="T494" s="12"/>
      <c r="U494" s="12"/>
      <c r="V494" s="12"/>
      <c r="W494" s="12"/>
      <c r="X494" s="12"/>
      <c r="Y494" s="12"/>
      <c r="Z494" s="12"/>
      <c r="AA494" s="12"/>
      <c r="AB494" s="12"/>
      <c r="AC494" s="12"/>
    </row>
    <row r="495" spans="1:29" ht="20.25">
      <c r="A495" s="274" t="s">
        <v>702</v>
      </c>
      <c r="B495" s="959"/>
      <c r="C495" s="333"/>
      <c r="D495" s="221" t="s">
        <v>798</v>
      </c>
      <c r="E495" s="100"/>
      <c r="F495" s="95"/>
      <c r="G495" s="118"/>
      <c r="H495" s="175"/>
      <c r="I495" s="133"/>
      <c r="J495" s="100"/>
      <c r="K495" s="133"/>
      <c r="L495" s="100"/>
      <c r="M495" s="118"/>
      <c r="N495" s="423"/>
      <c r="O495" s="12"/>
      <c r="P495" s="12"/>
      <c r="Q495" s="12"/>
      <c r="R495" s="12"/>
      <c r="S495" s="12"/>
      <c r="T495" s="12"/>
      <c r="U495" s="12"/>
      <c r="V495" s="12"/>
      <c r="W495" s="12"/>
      <c r="X495" s="12"/>
      <c r="Y495" s="12"/>
      <c r="Z495" s="12"/>
      <c r="AA495" s="12"/>
      <c r="AB495" s="12"/>
      <c r="AC495" s="12"/>
    </row>
    <row r="496" spans="1:29" ht="20.25">
      <c r="A496" s="274" t="s">
        <v>702</v>
      </c>
      <c r="B496" s="959"/>
      <c r="C496" s="977" t="s">
        <v>732</v>
      </c>
      <c r="D496" s="214" t="s">
        <v>798</v>
      </c>
      <c r="E496" s="103"/>
      <c r="F496" s="96"/>
      <c r="G496" s="104"/>
      <c r="H496" s="129"/>
      <c r="I496" s="130"/>
      <c r="J496" s="103"/>
      <c r="K496" s="130"/>
      <c r="L496" s="103"/>
      <c r="M496" s="130"/>
      <c r="N496" s="423"/>
      <c r="O496" s="12"/>
      <c r="P496" s="12"/>
      <c r="Q496" s="12"/>
      <c r="R496" s="12"/>
      <c r="S496" s="12"/>
      <c r="T496" s="12"/>
      <c r="U496" s="12"/>
      <c r="V496" s="12"/>
      <c r="W496" s="12"/>
      <c r="X496" s="12"/>
      <c r="Y496" s="12"/>
      <c r="Z496" s="12"/>
      <c r="AA496" s="12"/>
      <c r="AB496" s="12"/>
      <c r="AC496" s="12"/>
    </row>
    <row r="497" spans="1:29" ht="29.25">
      <c r="A497" s="274" t="s">
        <v>702</v>
      </c>
      <c r="B497" s="959"/>
      <c r="C497" s="978" t="s">
        <v>799</v>
      </c>
      <c r="D497" s="211" t="s">
        <v>800</v>
      </c>
      <c r="E497" s="99"/>
      <c r="F497" s="279">
        <f>IF((ISERROR(F496/(E496*F$450/100))),0,(F496/(E496*F$450/100))*100)</f>
        <v>0</v>
      </c>
      <c r="G497" s="280">
        <f>IF((ISERROR(G496/(F496*G$450/100))),0,(G496/(F496*G$450/100))*100)</f>
        <v>0</v>
      </c>
      <c r="H497" s="281">
        <f>IF((ISERROR(H496/(G496*H$450/100))),0,(H496/(G496*H$450/100))*100)</f>
        <v>0</v>
      </c>
      <c r="I497" s="282">
        <f>IF((ISERROR(I496/(G496*I$450/100))),0,(I496/(G496*I$450/100))*100)</f>
        <v>0</v>
      </c>
      <c r="J497" s="283">
        <f>IF((ISERROR(J496/(H496*J$450/100))),0,(J496/(H496*J$450/100))*100)</f>
        <v>0</v>
      </c>
      <c r="K497" s="282">
        <f>IF((ISERROR(K496/(I496*K$450/100))),0,(K496/(I496*K$450/100))*100)</f>
        <v>0</v>
      </c>
      <c r="L497" s="283">
        <f>IF((ISERROR(L496/(J496*L$450/100))),0,(L496/(J496*L$450/100))*100)</f>
        <v>0</v>
      </c>
      <c r="M497" s="282">
        <f>IF((ISERROR(M496/(K496*M$450/100))),0,(M496/(K496*M$450/100))*100)</f>
        <v>0</v>
      </c>
      <c r="N497" s="423"/>
      <c r="O497" s="12"/>
      <c r="P497" s="12"/>
      <c r="Q497" s="12"/>
      <c r="R497" s="12"/>
      <c r="S497" s="12"/>
      <c r="T497" s="12"/>
      <c r="U497" s="12"/>
      <c r="V497" s="12"/>
      <c r="W497" s="12"/>
      <c r="X497" s="12"/>
      <c r="Y497" s="12"/>
      <c r="Z497" s="12"/>
      <c r="AA497" s="12"/>
      <c r="AB497" s="12"/>
      <c r="AC497" s="12"/>
    </row>
    <row r="498" spans="1:29" ht="20.25">
      <c r="A498" s="274" t="s">
        <v>702</v>
      </c>
      <c r="B498" s="959"/>
      <c r="C498" s="142" t="s">
        <v>808</v>
      </c>
      <c r="D498" s="211" t="s">
        <v>798</v>
      </c>
      <c r="E498" s="283">
        <f>E499+E500</f>
        <v>0</v>
      </c>
      <c r="F498" s="279">
        <f>F499+F500</f>
        <v>0</v>
      </c>
      <c r="G498" s="280">
        <f>G499+G500</f>
        <v>0</v>
      </c>
      <c r="H498" s="281">
        <f t="shared" ref="H498:M498" si="35">H499+H500</f>
        <v>0</v>
      </c>
      <c r="I498" s="282">
        <f>I499+I500</f>
        <v>0</v>
      </c>
      <c r="J498" s="283">
        <f t="shared" si="35"/>
        <v>0</v>
      </c>
      <c r="K498" s="282">
        <f t="shared" si="35"/>
        <v>0</v>
      </c>
      <c r="L498" s="283">
        <f t="shared" si="35"/>
        <v>0</v>
      </c>
      <c r="M498" s="282">
        <f t="shared" si="35"/>
        <v>0</v>
      </c>
      <c r="N498" s="423"/>
      <c r="O498" s="12"/>
      <c r="P498" s="12"/>
      <c r="Q498" s="12"/>
      <c r="R498" s="12"/>
      <c r="S498" s="12"/>
      <c r="T498" s="12"/>
      <c r="U498" s="12"/>
      <c r="V498" s="12"/>
      <c r="W498" s="12"/>
      <c r="X498" s="12"/>
      <c r="Y498" s="12"/>
      <c r="Z498" s="12"/>
      <c r="AA498" s="12"/>
      <c r="AB498" s="12"/>
      <c r="AC498" s="12"/>
    </row>
    <row r="499" spans="1:29" ht="20.25">
      <c r="A499" s="274" t="s">
        <v>702</v>
      </c>
      <c r="B499" s="959"/>
      <c r="C499" s="331"/>
      <c r="D499" s="220" t="s">
        <v>798</v>
      </c>
      <c r="E499" s="99"/>
      <c r="F499" s="35"/>
      <c r="G499" s="105"/>
      <c r="H499" s="161"/>
      <c r="I499" s="131"/>
      <c r="J499" s="99"/>
      <c r="K499" s="131"/>
      <c r="L499" s="99"/>
      <c r="M499" s="131"/>
      <c r="N499" s="423"/>
      <c r="O499" s="12"/>
      <c r="P499" s="12"/>
      <c r="Q499" s="12"/>
      <c r="R499" s="12"/>
      <c r="S499" s="12"/>
      <c r="T499" s="12"/>
      <c r="U499" s="12"/>
      <c r="V499" s="12"/>
      <c r="W499" s="12"/>
      <c r="X499" s="12"/>
      <c r="Y499" s="12"/>
      <c r="Z499" s="12"/>
      <c r="AA499" s="12"/>
      <c r="AB499" s="12"/>
      <c r="AC499" s="12"/>
    </row>
    <row r="500" spans="1:29" ht="20.25">
      <c r="A500" s="274" t="s">
        <v>702</v>
      </c>
      <c r="B500" s="959"/>
      <c r="C500" s="333"/>
      <c r="D500" s="221" t="s">
        <v>798</v>
      </c>
      <c r="E500" s="100"/>
      <c r="F500" s="95"/>
      <c r="G500" s="118"/>
      <c r="H500" s="175"/>
      <c r="I500" s="133"/>
      <c r="J500" s="100"/>
      <c r="K500" s="133"/>
      <c r="L500" s="100"/>
      <c r="M500" s="118"/>
      <c r="N500" s="423"/>
      <c r="O500" s="12"/>
      <c r="P500" s="12"/>
      <c r="Q500" s="12"/>
      <c r="R500" s="12"/>
      <c r="S500" s="12"/>
      <c r="T500" s="12"/>
      <c r="U500" s="12"/>
      <c r="V500" s="12"/>
      <c r="W500" s="12"/>
      <c r="X500" s="12"/>
      <c r="Y500" s="12"/>
      <c r="Z500" s="12"/>
      <c r="AA500" s="12"/>
      <c r="AB500" s="12"/>
      <c r="AC500" s="12"/>
    </row>
    <row r="501" spans="1:29" ht="20.25">
      <c r="A501" s="274" t="s">
        <v>702</v>
      </c>
      <c r="B501" s="959"/>
      <c r="C501" s="977" t="s">
        <v>733</v>
      </c>
      <c r="D501" s="214" t="s">
        <v>798</v>
      </c>
      <c r="E501" s="103"/>
      <c r="F501" s="96"/>
      <c r="G501" s="104"/>
      <c r="H501" s="129"/>
      <c r="I501" s="130"/>
      <c r="J501" s="103"/>
      <c r="K501" s="130"/>
      <c r="L501" s="103"/>
      <c r="M501" s="130"/>
      <c r="N501" s="423"/>
      <c r="O501" s="12"/>
      <c r="P501" s="12"/>
      <c r="Q501" s="12"/>
      <c r="R501" s="12"/>
      <c r="S501" s="12"/>
      <c r="T501" s="12"/>
      <c r="U501" s="12"/>
      <c r="V501" s="12"/>
      <c r="W501" s="12"/>
      <c r="X501" s="12"/>
      <c r="Y501" s="12"/>
      <c r="Z501" s="12"/>
      <c r="AA501" s="12"/>
      <c r="AB501" s="12"/>
      <c r="AC501" s="12"/>
    </row>
    <row r="502" spans="1:29" ht="29.25">
      <c r="A502" s="274" t="s">
        <v>702</v>
      </c>
      <c r="B502" s="959"/>
      <c r="C502" s="978" t="s">
        <v>799</v>
      </c>
      <c r="D502" s="211" t="s">
        <v>800</v>
      </c>
      <c r="E502" s="99"/>
      <c r="F502" s="279">
        <f>IF((ISERROR(F501/(E501*F$450/100))),0,(F501/(E501*F$450/100))*100)</f>
        <v>0</v>
      </c>
      <c r="G502" s="280">
        <f>IF((ISERROR(G501/(F501*G$450/100))),0,(G501/(F501*G$450/100))*100)</f>
        <v>0</v>
      </c>
      <c r="H502" s="281">
        <f>IF((ISERROR(H501/(G501*H$450/100))),0,(H501/(G501*H$450/100))*100)</f>
        <v>0</v>
      </c>
      <c r="I502" s="282">
        <f>IF((ISERROR(I501/(G501*I$450/100))),0,(I501/(G501*I$450/100))*100)</f>
        <v>0</v>
      </c>
      <c r="J502" s="283">
        <f>IF((ISERROR(J501/(H501*J$450/100))),0,(J501/(H501*J$450/100))*100)</f>
        <v>0</v>
      </c>
      <c r="K502" s="282">
        <f>IF((ISERROR(K501/(I501*K$450/100))),0,(K501/(I501*K$450/100))*100)</f>
        <v>0</v>
      </c>
      <c r="L502" s="283">
        <f>IF((ISERROR(L501/(J501*L$450/100))),0,(L501/(J501*L$450/100))*100)</f>
        <v>0</v>
      </c>
      <c r="M502" s="282">
        <f>IF((ISERROR(M501/(K501*M$450/100))),0,(M501/(K501*M$450/100))*100)</f>
        <v>0</v>
      </c>
      <c r="N502" s="423"/>
      <c r="O502" s="12"/>
      <c r="P502" s="12"/>
      <c r="Q502" s="12"/>
      <c r="R502" s="12"/>
      <c r="S502" s="12"/>
      <c r="T502" s="12"/>
      <c r="U502" s="12"/>
      <c r="V502" s="12"/>
      <c r="W502" s="12"/>
      <c r="X502" s="12"/>
      <c r="Y502" s="12"/>
      <c r="Z502" s="12"/>
      <c r="AA502" s="12"/>
      <c r="AB502" s="12"/>
      <c r="AC502" s="12"/>
    </row>
    <row r="503" spans="1:29" ht="20.25">
      <c r="A503" s="274" t="s">
        <v>702</v>
      </c>
      <c r="B503" s="959"/>
      <c r="C503" s="142" t="s">
        <v>808</v>
      </c>
      <c r="D503" s="211" t="s">
        <v>798</v>
      </c>
      <c r="E503" s="283">
        <f>E504</f>
        <v>0</v>
      </c>
      <c r="F503" s="279">
        <f>F504</f>
        <v>0</v>
      </c>
      <c r="G503" s="280">
        <f>G504</f>
        <v>0</v>
      </c>
      <c r="H503" s="281">
        <f t="shared" ref="H503:M503" si="36">H504</f>
        <v>0</v>
      </c>
      <c r="I503" s="282">
        <f>I504</f>
        <v>0</v>
      </c>
      <c r="J503" s="283">
        <f t="shared" si="36"/>
        <v>0</v>
      </c>
      <c r="K503" s="282">
        <f t="shared" si="36"/>
        <v>0</v>
      </c>
      <c r="L503" s="283">
        <f t="shared" si="36"/>
        <v>0</v>
      </c>
      <c r="M503" s="282">
        <f t="shared" si="36"/>
        <v>0</v>
      </c>
      <c r="N503" s="423"/>
      <c r="O503" s="12"/>
      <c r="P503" s="12"/>
      <c r="Q503" s="12"/>
      <c r="R503" s="12"/>
      <c r="S503" s="12"/>
      <c r="T503" s="12"/>
      <c r="U503" s="12"/>
      <c r="V503" s="12"/>
      <c r="W503" s="12"/>
      <c r="X503" s="12"/>
      <c r="Y503" s="12"/>
      <c r="Z503" s="12"/>
      <c r="AA503" s="12"/>
      <c r="AB503" s="12"/>
      <c r="AC503" s="12"/>
    </row>
    <row r="504" spans="1:29" ht="20.25">
      <c r="A504" s="274" t="s">
        <v>702</v>
      </c>
      <c r="B504" s="959"/>
      <c r="C504" s="333"/>
      <c r="D504" s="221" t="s">
        <v>798</v>
      </c>
      <c r="E504" s="100"/>
      <c r="F504" s="95"/>
      <c r="G504" s="118"/>
      <c r="H504" s="175"/>
      <c r="I504" s="133"/>
      <c r="J504" s="100"/>
      <c r="K504" s="133"/>
      <c r="L504" s="100"/>
      <c r="M504" s="118"/>
      <c r="N504" s="423"/>
      <c r="O504" s="12"/>
      <c r="P504" s="12"/>
      <c r="Q504" s="12"/>
      <c r="R504" s="12"/>
      <c r="S504" s="12"/>
      <c r="T504" s="12"/>
      <c r="U504" s="12"/>
      <c r="V504" s="12"/>
      <c r="W504" s="12"/>
      <c r="X504" s="12"/>
      <c r="Y504" s="12"/>
      <c r="Z504" s="12"/>
      <c r="AA504" s="12"/>
      <c r="AB504" s="12"/>
      <c r="AC504" s="12"/>
    </row>
    <row r="505" spans="1:29" ht="20.25">
      <c r="A505" s="274" t="s">
        <v>702</v>
      </c>
      <c r="B505" s="959"/>
      <c r="C505" s="977" t="s">
        <v>734</v>
      </c>
      <c r="D505" s="214" t="s">
        <v>798</v>
      </c>
      <c r="E505" s="103"/>
      <c r="F505" s="96"/>
      <c r="G505" s="104"/>
      <c r="H505" s="129"/>
      <c r="I505" s="130"/>
      <c r="J505" s="103"/>
      <c r="K505" s="130"/>
      <c r="L505" s="103"/>
      <c r="M505" s="130"/>
      <c r="N505" s="423"/>
      <c r="O505" s="12"/>
      <c r="P505" s="12"/>
      <c r="Q505" s="12"/>
      <c r="R505" s="12"/>
      <c r="S505" s="12"/>
      <c r="T505" s="12"/>
      <c r="U505" s="12"/>
      <c r="V505" s="12"/>
      <c r="W505" s="12"/>
      <c r="X505" s="12"/>
      <c r="Y505" s="12"/>
      <c r="Z505" s="12"/>
      <c r="AA505" s="12"/>
      <c r="AB505" s="12"/>
      <c r="AC505" s="12"/>
    </row>
    <row r="506" spans="1:29" ht="29.25">
      <c r="A506" s="274" t="s">
        <v>702</v>
      </c>
      <c r="B506" s="959"/>
      <c r="C506" s="978" t="s">
        <v>799</v>
      </c>
      <c r="D506" s="211" t="s">
        <v>800</v>
      </c>
      <c r="E506" s="99"/>
      <c r="F506" s="279">
        <f>IF((ISERROR(F505/(E505*F$450/100))),0,(F505/(E505*F$450/100))*100)</f>
        <v>0</v>
      </c>
      <c r="G506" s="280">
        <f>IF((ISERROR(G505/(F505*G$450/100))),0,(G505/(F505*G$450/100))*100)</f>
        <v>0</v>
      </c>
      <c r="H506" s="281">
        <f>IF((ISERROR(H505/(G505*H$450/100))),0,(H505/(G505*H$450/100))*100)</f>
        <v>0</v>
      </c>
      <c r="I506" s="282">
        <f>IF((ISERROR(I505/(G505*I$450/100))),0,(I505/(G505*I$450/100))*100)</f>
        <v>0</v>
      </c>
      <c r="J506" s="283">
        <f>IF((ISERROR(J505/(H505*J$450/100))),0,(J505/(H505*J$450/100))*100)</f>
        <v>0</v>
      </c>
      <c r="K506" s="282">
        <f>IF((ISERROR(K505/(I505*K$450/100))),0,(K505/(I505*K$450/100))*100)</f>
        <v>0</v>
      </c>
      <c r="L506" s="283">
        <f>IF((ISERROR(L505/(J505*L$450/100))),0,(L505/(J505*L$450/100))*100)</f>
        <v>0</v>
      </c>
      <c r="M506" s="282">
        <f>IF((ISERROR(M505/(K505*M$450/100))),0,(M505/(K505*M$450/100))*100)</f>
        <v>0</v>
      </c>
      <c r="N506" s="423"/>
      <c r="O506" s="12"/>
      <c r="P506" s="12"/>
      <c r="Q506" s="12"/>
      <c r="R506" s="12"/>
      <c r="S506" s="12"/>
      <c r="T506" s="12"/>
      <c r="U506" s="12"/>
      <c r="V506" s="12"/>
      <c r="W506" s="12"/>
      <c r="X506" s="12"/>
      <c r="Y506" s="12"/>
      <c r="Z506" s="12"/>
      <c r="AA506" s="12"/>
      <c r="AB506" s="12"/>
      <c r="AC506" s="12"/>
    </row>
    <row r="507" spans="1:29" ht="20.25">
      <c r="A507" s="274" t="s">
        <v>702</v>
      </c>
      <c r="B507" s="959"/>
      <c r="C507" s="142" t="s">
        <v>808</v>
      </c>
      <c r="D507" s="211" t="s">
        <v>798</v>
      </c>
      <c r="E507" s="283">
        <f>SUM(E508:E516)</f>
        <v>0</v>
      </c>
      <c r="F507" s="279">
        <f>SUM(F508:F516)</f>
        <v>0</v>
      </c>
      <c r="G507" s="280">
        <f>SUM(G508:G516)</f>
        <v>0</v>
      </c>
      <c r="H507" s="281">
        <f t="shared" ref="H507:M507" si="37">SUM(H508:H516)</f>
        <v>0</v>
      </c>
      <c r="I507" s="282">
        <f>SUM(I508:I516)</f>
        <v>0</v>
      </c>
      <c r="J507" s="283">
        <f t="shared" si="37"/>
        <v>0</v>
      </c>
      <c r="K507" s="282">
        <f t="shared" si="37"/>
        <v>0</v>
      </c>
      <c r="L507" s="283">
        <f t="shared" si="37"/>
        <v>0</v>
      </c>
      <c r="M507" s="282">
        <f t="shared" si="37"/>
        <v>0</v>
      </c>
      <c r="N507" s="423"/>
      <c r="O507" s="12"/>
      <c r="P507" s="12"/>
      <c r="Q507" s="12"/>
      <c r="R507" s="12"/>
      <c r="S507" s="12"/>
      <c r="T507" s="12"/>
      <c r="U507" s="12"/>
      <c r="V507" s="12"/>
      <c r="W507" s="12"/>
      <c r="X507" s="12"/>
      <c r="Y507" s="12"/>
      <c r="Z507" s="12"/>
      <c r="AA507" s="12"/>
      <c r="AB507" s="12"/>
      <c r="AC507" s="12"/>
    </row>
    <row r="508" spans="1:29" ht="20.25">
      <c r="A508" s="274" t="s">
        <v>702</v>
      </c>
      <c r="B508" s="959"/>
      <c r="C508" s="331"/>
      <c r="D508" s="220" t="s">
        <v>798</v>
      </c>
      <c r="E508" s="99"/>
      <c r="F508" s="35"/>
      <c r="G508" s="105"/>
      <c r="H508" s="161"/>
      <c r="I508" s="131"/>
      <c r="J508" s="99"/>
      <c r="K508" s="131"/>
      <c r="L508" s="99"/>
      <c r="M508" s="131"/>
      <c r="N508" s="423"/>
      <c r="O508" s="12"/>
      <c r="P508" s="12"/>
      <c r="Q508" s="12"/>
      <c r="R508" s="12"/>
      <c r="S508" s="12"/>
      <c r="T508" s="12"/>
      <c r="U508" s="12"/>
      <c r="V508" s="12"/>
      <c r="W508" s="12"/>
      <c r="X508" s="12"/>
      <c r="Y508" s="12"/>
      <c r="Z508" s="12"/>
      <c r="AA508" s="12"/>
      <c r="AB508" s="12"/>
      <c r="AC508" s="12"/>
    </row>
    <row r="509" spans="1:29" ht="20.25">
      <c r="A509" s="274" t="s">
        <v>702</v>
      </c>
      <c r="B509" s="959"/>
      <c r="C509" s="331"/>
      <c r="D509" s="220" t="s">
        <v>798</v>
      </c>
      <c r="E509" s="99"/>
      <c r="F509" s="35"/>
      <c r="G509" s="105"/>
      <c r="H509" s="161"/>
      <c r="I509" s="131"/>
      <c r="J509" s="99"/>
      <c r="K509" s="131"/>
      <c r="L509" s="99"/>
      <c r="M509" s="131"/>
      <c r="N509" s="423"/>
      <c r="O509" s="12"/>
      <c r="P509" s="12"/>
      <c r="Q509" s="12"/>
      <c r="R509" s="12"/>
      <c r="S509" s="12"/>
      <c r="T509" s="12"/>
      <c r="U509" s="12"/>
      <c r="V509" s="12"/>
      <c r="W509" s="12"/>
      <c r="X509" s="12"/>
      <c r="Y509" s="12"/>
      <c r="Z509" s="12"/>
      <c r="AA509" s="12"/>
      <c r="AB509" s="12"/>
      <c r="AC509" s="12"/>
    </row>
    <row r="510" spans="1:29" ht="20.25">
      <c r="A510" s="274" t="s">
        <v>702</v>
      </c>
      <c r="B510" s="959"/>
      <c r="C510" s="331"/>
      <c r="D510" s="220" t="s">
        <v>798</v>
      </c>
      <c r="E510" s="99"/>
      <c r="F510" s="35"/>
      <c r="G510" s="105"/>
      <c r="H510" s="161"/>
      <c r="I510" s="131"/>
      <c r="J510" s="99"/>
      <c r="K510" s="131"/>
      <c r="L510" s="99"/>
      <c r="M510" s="131"/>
      <c r="N510" s="423"/>
      <c r="O510" s="12"/>
      <c r="P510" s="12"/>
      <c r="Q510" s="12"/>
      <c r="R510" s="12"/>
      <c r="S510" s="12"/>
      <c r="T510" s="12"/>
      <c r="U510" s="12"/>
      <c r="V510" s="12"/>
      <c r="W510" s="12"/>
      <c r="X510" s="12"/>
      <c r="Y510" s="12"/>
      <c r="Z510" s="12"/>
      <c r="AA510" s="12"/>
      <c r="AB510" s="12"/>
      <c r="AC510" s="12"/>
    </row>
    <row r="511" spans="1:29" ht="20.25">
      <c r="A511" s="274" t="s">
        <v>702</v>
      </c>
      <c r="B511" s="959"/>
      <c r="C511" s="331"/>
      <c r="D511" s="220" t="s">
        <v>798</v>
      </c>
      <c r="E511" s="99"/>
      <c r="F511" s="35"/>
      <c r="G511" s="105"/>
      <c r="H511" s="161"/>
      <c r="I511" s="131"/>
      <c r="J511" s="99"/>
      <c r="K511" s="131"/>
      <c r="L511" s="99"/>
      <c r="M511" s="131"/>
      <c r="N511" s="423"/>
      <c r="O511" s="12"/>
      <c r="P511" s="12"/>
      <c r="Q511" s="12"/>
      <c r="R511" s="12"/>
      <c r="S511" s="12"/>
      <c r="T511" s="12"/>
      <c r="U511" s="12"/>
      <c r="V511" s="12"/>
      <c r="W511" s="12"/>
      <c r="X511" s="12"/>
      <c r="Y511" s="12"/>
      <c r="Z511" s="12"/>
      <c r="AA511" s="12"/>
      <c r="AB511" s="12"/>
      <c r="AC511" s="12"/>
    </row>
    <row r="512" spans="1:29" ht="20.25">
      <c r="A512" s="274" t="s">
        <v>702</v>
      </c>
      <c r="B512" s="959"/>
      <c r="C512" s="331"/>
      <c r="D512" s="220" t="s">
        <v>798</v>
      </c>
      <c r="E512" s="99"/>
      <c r="F512" s="35"/>
      <c r="G512" s="105"/>
      <c r="H512" s="161"/>
      <c r="I512" s="131"/>
      <c r="J512" s="99"/>
      <c r="K512" s="131"/>
      <c r="L512" s="99"/>
      <c r="M512" s="131"/>
      <c r="N512" s="423"/>
      <c r="O512" s="12"/>
      <c r="P512" s="12"/>
      <c r="Q512" s="12"/>
      <c r="R512" s="12"/>
      <c r="S512" s="12"/>
      <c r="T512" s="12"/>
      <c r="U512" s="12"/>
      <c r="V512" s="12"/>
      <c r="W512" s="12"/>
      <c r="X512" s="12"/>
      <c r="Y512" s="12"/>
      <c r="Z512" s="12"/>
      <c r="AA512" s="12"/>
      <c r="AB512" s="12"/>
      <c r="AC512" s="12"/>
    </row>
    <row r="513" spans="1:29" ht="20.25">
      <c r="A513" s="274" t="s">
        <v>702</v>
      </c>
      <c r="B513" s="959"/>
      <c r="C513" s="331"/>
      <c r="D513" s="220" t="s">
        <v>798</v>
      </c>
      <c r="E513" s="99"/>
      <c r="F513" s="35"/>
      <c r="G513" s="105"/>
      <c r="H513" s="161"/>
      <c r="I513" s="131"/>
      <c r="J513" s="99"/>
      <c r="K513" s="131"/>
      <c r="L513" s="99"/>
      <c r="M513" s="131"/>
      <c r="N513" s="423"/>
      <c r="O513" s="12"/>
      <c r="P513" s="12"/>
      <c r="Q513" s="12"/>
      <c r="R513" s="12"/>
      <c r="S513" s="12"/>
      <c r="T513" s="12"/>
      <c r="U513" s="12"/>
      <c r="V513" s="12"/>
      <c r="W513" s="12"/>
      <c r="X513" s="12"/>
      <c r="Y513" s="12"/>
      <c r="Z513" s="12"/>
      <c r="AA513" s="12"/>
      <c r="AB513" s="12"/>
      <c r="AC513" s="12"/>
    </row>
    <row r="514" spans="1:29" ht="20.25">
      <c r="A514" s="274" t="s">
        <v>702</v>
      </c>
      <c r="B514" s="959"/>
      <c r="C514" s="331"/>
      <c r="D514" s="220" t="s">
        <v>798</v>
      </c>
      <c r="E514" s="99"/>
      <c r="F514" s="35"/>
      <c r="G514" s="105"/>
      <c r="H514" s="161"/>
      <c r="I514" s="131"/>
      <c r="J514" s="99"/>
      <c r="K514" s="131"/>
      <c r="L514" s="99"/>
      <c r="M514" s="131"/>
      <c r="N514" s="423"/>
      <c r="O514" s="12"/>
      <c r="P514" s="12"/>
      <c r="Q514" s="12"/>
      <c r="R514" s="12"/>
      <c r="S514" s="12"/>
      <c r="T514" s="12"/>
      <c r="U514" s="12"/>
      <c r="V514" s="12"/>
      <c r="W514" s="12"/>
      <c r="X514" s="12"/>
      <c r="Y514" s="12"/>
      <c r="Z514" s="12"/>
      <c r="AA514" s="12"/>
      <c r="AB514" s="12"/>
      <c r="AC514" s="12"/>
    </row>
    <row r="515" spans="1:29" ht="20.25">
      <c r="A515" s="274" t="s">
        <v>702</v>
      </c>
      <c r="B515" s="959"/>
      <c r="C515" s="331"/>
      <c r="D515" s="220" t="s">
        <v>798</v>
      </c>
      <c r="E515" s="99"/>
      <c r="F515" s="35"/>
      <c r="G515" s="105"/>
      <c r="H515" s="161"/>
      <c r="I515" s="131"/>
      <c r="J515" s="99"/>
      <c r="K515" s="131"/>
      <c r="L515" s="99"/>
      <c r="M515" s="131"/>
      <c r="N515" s="423"/>
      <c r="O515" s="12"/>
      <c r="P515" s="12"/>
      <c r="Q515" s="12"/>
      <c r="R515" s="12"/>
      <c r="S515" s="12"/>
      <c r="T515" s="12"/>
      <c r="U515" s="12"/>
      <c r="V515" s="12"/>
      <c r="W515" s="12"/>
      <c r="X515" s="12"/>
      <c r="Y515" s="12"/>
      <c r="Z515" s="12"/>
      <c r="AA515" s="12"/>
      <c r="AB515" s="12"/>
      <c r="AC515" s="12"/>
    </row>
    <row r="516" spans="1:29" ht="20.25">
      <c r="A516" s="274" t="s">
        <v>702</v>
      </c>
      <c r="B516" s="959"/>
      <c r="C516" s="333"/>
      <c r="D516" s="221" t="s">
        <v>798</v>
      </c>
      <c r="E516" s="100"/>
      <c r="F516" s="95"/>
      <c r="G516" s="118"/>
      <c r="H516" s="175"/>
      <c r="I516" s="133"/>
      <c r="J516" s="100"/>
      <c r="K516" s="133"/>
      <c r="L516" s="100"/>
      <c r="M516" s="118"/>
      <c r="N516" s="423"/>
      <c r="O516" s="12"/>
      <c r="P516" s="12"/>
      <c r="Q516" s="12"/>
      <c r="R516" s="12"/>
      <c r="S516" s="12"/>
      <c r="T516" s="12"/>
      <c r="U516" s="12"/>
      <c r="V516" s="12"/>
      <c r="W516" s="12"/>
      <c r="X516" s="12"/>
      <c r="Y516" s="12"/>
      <c r="Z516" s="12"/>
      <c r="AA516" s="12"/>
      <c r="AB516" s="12"/>
      <c r="AC516" s="12"/>
    </row>
    <row r="517" spans="1:29" ht="20.25">
      <c r="A517" s="274" t="s">
        <v>702</v>
      </c>
      <c r="B517" s="959"/>
      <c r="C517" s="977" t="s">
        <v>735</v>
      </c>
      <c r="D517" s="214" t="s">
        <v>798</v>
      </c>
      <c r="E517" s="103">
        <v>33</v>
      </c>
      <c r="F517" s="96">
        <v>0</v>
      </c>
      <c r="G517" s="104">
        <v>0</v>
      </c>
      <c r="H517" s="129">
        <v>0</v>
      </c>
      <c r="I517" s="130">
        <v>0</v>
      </c>
      <c r="J517" s="103">
        <v>0</v>
      </c>
      <c r="K517" s="130">
        <v>0</v>
      </c>
      <c r="L517" s="103">
        <v>0</v>
      </c>
      <c r="M517" s="130">
        <v>0</v>
      </c>
      <c r="N517" s="423"/>
      <c r="O517" s="12"/>
      <c r="P517" s="12"/>
      <c r="Q517" s="12"/>
      <c r="R517" s="12"/>
      <c r="S517" s="12"/>
      <c r="T517" s="12"/>
      <c r="U517" s="12"/>
      <c r="V517" s="12"/>
      <c r="W517" s="12"/>
      <c r="X517" s="12"/>
      <c r="Y517" s="12"/>
      <c r="Z517" s="12"/>
      <c r="AA517" s="12"/>
      <c r="AB517" s="12"/>
      <c r="AC517" s="12"/>
    </row>
    <row r="518" spans="1:29" ht="29.25">
      <c r="A518" s="274" t="s">
        <v>702</v>
      </c>
      <c r="B518" s="959"/>
      <c r="C518" s="978" t="s">
        <v>799</v>
      </c>
      <c r="D518" s="211" t="s">
        <v>800</v>
      </c>
      <c r="E518" s="99">
        <v>9.5</v>
      </c>
      <c r="F518" s="279">
        <f>IF((ISERROR(F517/(E517*F$450/100))),0,(F517/(E517*F$450/100))*100)</f>
        <v>0</v>
      </c>
      <c r="G518" s="280">
        <f>IF((ISERROR(G517/(F517*G$450/100))),0,(G517/(F517*G$450/100))*100)</f>
        <v>0</v>
      </c>
      <c r="H518" s="281">
        <f>IF((ISERROR(H517/(G517*H$450/100))),0,(H517/(G517*H$450/100))*100)</f>
        <v>0</v>
      </c>
      <c r="I518" s="282">
        <f>IF((ISERROR(I517/(G517*I$450/100))),0,(I517/(G517*I$450/100))*100)</f>
        <v>0</v>
      </c>
      <c r="J518" s="283">
        <f>IF((ISERROR(J517/(H517*J$450/100))),0,(J517/(H517*J$450/100))*100)</f>
        <v>0</v>
      </c>
      <c r="K518" s="282">
        <f>IF((ISERROR(K517/(I517*K$450/100))),0,(K517/(I517*K$450/100))*100)</f>
        <v>0</v>
      </c>
      <c r="L518" s="283">
        <f>IF((ISERROR(L517/(J517*L$450/100))),0,(L517/(J517*L$450/100))*100)</f>
        <v>0</v>
      </c>
      <c r="M518" s="282">
        <f>IF((ISERROR(M517/(K517*M$450/100))),0,(M517/(K517*M$450/100))*100)</f>
        <v>0</v>
      </c>
      <c r="N518" s="423"/>
      <c r="O518" s="12"/>
      <c r="P518" s="12"/>
      <c r="Q518" s="12"/>
      <c r="R518" s="12"/>
      <c r="S518" s="12"/>
      <c r="T518" s="12"/>
      <c r="U518" s="12"/>
      <c r="V518" s="12"/>
      <c r="W518" s="12"/>
      <c r="X518" s="12"/>
      <c r="Y518" s="12"/>
      <c r="Z518" s="12"/>
      <c r="AA518" s="12"/>
      <c r="AB518" s="12"/>
      <c r="AC518" s="12"/>
    </row>
    <row r="519" spans="1:29" ht="20.25">
      <c r="A519" s="274" t="s">
        <v>702</v>
      </c>
      <c r="B519" s="959"/>
      <c r="C519" s="142" t="s">
        <v>808</v>
      </c>
      <c r="D519" s="211" t="s">
        <v>798</v>
      </c>
      <c r="E519" s="283">
        <f>E520+E521</f>
        <v>33</v>
      </c>
      <c r="F519" s="279">
        <f>F520+F521</f>
        <v>0</v>
      </c>
      <c r="G519" s="280">
        <f>G520+G521</f>
        <v>0</v>
      </c>
      <c r="H519" s="281">
        <f t="shared" ref="H519:M519" si="38">H520+H521</f>
        <v>0</v>
      </c>
      <c r="I519" s="282">
        <f>I520+I521</f>
        <v>0</v>
      </c>
      <c r="J519" s="283">
        <f t="shared" si="38"/>
        <v>0</v>
      </c>
      <c r="K519" s="282">
        <f t="shared" si="38"/>
        <v>0</v>
      </c>
      <c r="L519" s="283">
        <f t="shared" si="38"/>
        <v>0</v>
      </c>
      <c r="M519" s="282">
        <f t="shared" si="38"/>
        <v>0</v>
      </c>
      <c r="N519" s="423"/>
      <c r="O519" s="12"/>
      <c r="P519" s="12"/>
      <c r="Q519" s="12"/>
      <c r="R519" s="12"/>
      <c r="S519" s="12"/>
      <c r="T519" s="12"/>
      <c r="U519" s="12"/>
      <c r="V519" s="12"/>
      <c r="W519" s="12"/>
      <c r="X519" s="12"/>
      <c r="Y519" s="12"/>
      <c r="Z519" s="12"/>
      <c r="AA519" s="12"/>
      <c r="AB519" s="12"/>
      <c r="AC519" s="12"/>
    </row>
    <row r="520" spans="1:29" ht="20.25">
      <c r="A520" s="274" t="s">
        <v>702</v>
      </c>
      <c r="B520" s="959"/>
      <c r="C520" s="331" t="s">
        <v>476</v>
      </c>
      <c r="D520" s="220" t="s">
        <v>798</v>
      </c>
      <c r="E520" s="99">
        <v>33</v>
      </c>
      <c r="F520" s="35"/>
      <c r="G520" s="105"/>
      <c r="H520" s="161"/>
      <c r="I520" s="131"/>
      <c r="J520" s="99"/>
      <c r="K520" s="131"/>
      <c r="L520" s="99"/>
      <c r="M520" s="131"/>
      <c r="N520" s="423"/>
      <c r="O520" s="12"/>
      <c r="P520" s="12"/>
      <c r="Q520" s="12"/>
      <c r="R520" s="12"/>
      <c r="S520" s="12"/>
      <c r="T520" s="12"/>
      <c r="U520" s="12"/>
      <c r="V520" s="12"/>
      <c r="W520" s="12"/>
      <c r="X520" s="12"/>
      <c r="Y520" s="12"/>
      <c r="Z520" s="12"/>
      <c r="AA520" s="12"/>
      <c r="AB520" s="12"/>
      <c r="AC520" s="12"/>
    </row>
    <row r="521" spans="1:29" ht="20.25">
      <c r="A521" s="274" t="s">
        <v>702</v>
      </c>
      <c r="B521" s="959"/>
      <c r="C521" s="333"/>
      <c r="D521" s="221" t="s">
        <v>798</v>
      </c>
      <c r="E521" s="100"/>
      <c r="F521" s="95"/>
      <c r="G521" s="118"/>
      <c r="H521" s="175"/>
      <c r="I521" s="133"/>
      <c r="J521" s="100"/>
      <c r="K521" s="133"/>
      <c r="L521" s="100"/>
      <c r="M521" s="118"/>
      <c r="N521" s="423"/>
      <c r="O521" s="12"/>
      <c r="P521" s="12"/>
      <c r="Q521" s="12"/>
      <c r="R521" s="12"/>
      <c r="S521" s="12"/>
      <c r="T521" s="12"/>
      <c r="U521" s="12"/>
      <c r="V521" s="12"/>
      <c r="W521" s="12"/>
      <c r="X521" s="12"/>
      <c r="Y521" s="12"/>
      <c r="Z521" s="12"/>
      <c r="AA521" s="12"/>
      <c r="AB521" s="12"/>
      <c r="AC521" s="12"/>
    </row>
    <row r="522" spans="1:29" ht="20.25">
      <c r="A522" s="274" t="s">
        <v>702</v>
      </c>
      <c r="B522" s="959"/>
      <c r="C522" s="977" t="s">
        <v>736</v>
      </c>
      <c r="D522" s="214" t="s">
        <v>798</v>
      </c>
      <c r="E522" s="103"/>
      <c r="F522" s="96"/>
      <c r="G522" s="104"/>
      <c r="H522" s="129"/>
      <c r="I522" s="130"/>
      <c r="J522" s="103"/>
      <c r="K522" s="130"/>
      <c r="L522" s="103"/>
      <c r="M522" s="130"/>
      <c r="N522" s="423"/>
      <c r="O522" s="12"/>
      <c r="P522" s="12"/>
      <c r="Q522" s="12"/>
      <c r="R522" s="12"/>
      <c r="S522" s="12"/>
      <c r="T522" s="12"/>
      <c r="U522" s="12"/>
      <c r="V522" s="12"/>
      <c r="W522" s="12"/>
      <c r="X522" s="12"/>
      <c r="Y522" s="12"/>
      <c r="Z522" s="12"/>
      <c r="AA522" s="12"/>
      <c r="AB522" s="12"/>
      <c r="AC522" s="12"/>
    </row>
    <row r="523" spans="1:29" ht="29.25">
      <c r="A523" s="274" t="s">
        <v>702</v>
      </c>
      <c r="B523" s="959"/>
      <c r="C523" s="978" t="s">
        <v>799</v>
      </c>
      <c r="D523" s="211" t="s">
        <v>800</v>
      </c>
      <c r="E523" s="99"/>
      <c r="F523" s="279">
        <f>IF((ISERROR(F522/(E522*F$450/100))),0,(F522/(E522*F$450/100))*100)</f>
        <v>0</v>
      </c>
      <c r="G523" s="280">
        <f>IF((ISERROR(G522/(F522*G$450/100))),0,(G522/(F522*G$450/100))*100)</f>
        <v>0</v>
      </c>
      <c r="H523" s="281">
        <f>IF((ISERROR(H522/(G522*H$450/100))),0,(H522/(G522*H$450/100))*100)</f>
        <v>0</v>
      </c>
      <c r="I523" s="282">
        <f>IF((ISERROR(I522/(G522*I$450/100))),0,(I522/(G522*I$450/100))*100)</f>
        <v>0</v>
      </c>
      <c r="J523" s="283">
        <f>IF((ISERROR(J522/(H522*J$450/100))),0,(J522/(H522*J$450/100))*100)</f>
        <v>0</v>
      </c>
      <c r="K523" s="282">
        <f>IF((ISERROR(K522/(I522*K$450/100))),0,(K522/(I522*K$450/100))*100)</f>
        <v>0</v>
      </c>
      <c r="L523" s="283">
        <f>IF((ISERROR(L522/(J522*L$450/100))),0,(L522/(J522*L$450/100))*100)</f>
        <v>0</v>
      </c>
      <c r="M523" s="282">
        <f>IF((ISERROR(M522/(K522*M$450/100))),0,(M522/(K522*M$450/100))*100)</f>
        <v>0</v>
      </c>
      <c r="N523" s="423"/>
      <c r="O523" s="12"/>
      <c r="P523" s="12"/>
      <c r="Q523" s="12"/>
      <c r="R523" s="12"/>
      <c r="S523" s="12"/>
      <c r="T523" s="12"/>
      <c r="U523" s="12"/>
      <c r="V523" s="12"/>
      <c r="W523" s="12"/>
      <c r="X523" s="12"/>
      <c r="Y523" s="12"/>
      <c r="Z523" s="12"/>
      <c r="AA523" s="12"/>
      <c r="AB523" s="12"/>
      <c r="AC523" s="12"/>
    </row>
    <row r="524" spans="1:29" ht="20.25">
      <c r="A524" s="274" t="s">
        <v>702</v>
      </c>
      <c r="B524" s="959"/>
      <c r="C524" s="142" t="s">
        <v>808</v>
      </c>
      <c r="D524" s="211" t="s">
        <v>798</v>
      </c>
      <c r="E524" s="283">
        <f>E525</f>
        <v>0</v>
      </c>
      <c r="F524" s="279">
        <f>F525</f>
        <v>0</v>
      </c>
      <c r="G524" s="280">
        <f>G525</f>
        <v>0</v>
      </c>
      <c r="H524" s="281">
        <f t="shared" ref="H524:M524" si="39">H525</f>
        <v>0</v>
      </c>
      <c r="I524" s="282">
        <f>I525</f>
        <v>0</v>
      </c>
      <c r="J524" s="283">
        <f t="shared" si="39"/>
        <v>0</v>
      </c>
      <c r="K524" s="282">
        <f t="shared" si="39"/>
        <v>0</v>
      </c>
      <c r="L524" s="283">
        <f t="shared" si="39"/>
        <v>0</v>
      </c>
      <c r="M524" s="282">
        <f t="shared" si="39"/>
        <v>0</v>
      </c>
      <c r="N524" s="423"/>
      <c r="O524" s="12"/>
      <c r="P524" s="12"/>
      <c r="Q524" s="12"/>
      <c r="R524" s="12"/>
      <c r="S524" s="12"/>
      <c r="T524" s="12"/>
      <c r="U524" s="12"/>
      <c r="V524" s="12"/>
      <c r="W524" s="12"/>
      <c r="X524" s="12"/>
      <c r="Y524" s="12"/>
      <c r="Z524" s="12"/>
      <c r="AA524" s="12"/>
      <c r="AB524" s="12"/>
      <c r="AC524" s="12"/>
    </row>
    <row r="525" spans="1:29" ht="20.25">
      <c r="A525" s="274" t="s">
        <v>702</v>
      </c>
      <c r="B525" s="959"/>
      <c r="C525" s="333"/>
      <c r="D525" s="221" t="s">
        <v>798</v>
      </c>
      <c r="E525" s="100"/>
      <c r="F525" s="95"/>
      <c r="G525" s="118"/>
      <c r="H525" s="175"/>
      <c r="I525" s="133"/>
      <c r="J525" s="100"/>
      <c r="K525" s="133"/>
      <c r="L525" s="100"/>
      <c r="M525" s="118"/>
      <c r="N525" s="423"/>
      <c r="O525" s="12"/>
      <c r="P525" s="12"/>
      <c r="Q525" s="12"/>
      <c r="R525" s="12"/>
      <c r="S525" s="12"/>
      <c r="T525" s="12"/>
      <c r="U525" s="12"/>
      <c r="V525" s="12"/>
      <c r="W525" s="12"/>
      <c r="X525" s="12"/>
      <c r="Y525" s="12"/>
      <c r="Z525" s="12"/>
      <c r="AA525" s="12"/>
      <c r="AB525" s="12"/>
      <c r="AC525" s="12"/>
    </row>
    <row r="526" spans="1:29" ht="20.25">
      <c r="A526" s="274" t="s">
        <v>702</v>
      </c>
      <c r="B526" s="959"/>
      <c r="C526" s="977" t="s">
        <v>737</v>
      </c>
      <c r="D526" s="214" t="s">
        <v>798</v>
      </c>
      <c r="E526" s="103"/>
      <c r="F526" s="96"/>
      <c r="G526" s="104"/>
      <c r="H526" s="129"/>
      <c r="I526" s="130"/>
      <c r="J526" s="103"/>
      <c r="K526" s="130"/>
      <c r="L526" s="103"/>
      <c r="M526" s="130"/>
      <c r="N526" s="423"/>
      <c r="O526" s="12"/>
      <c r="P526" s="12"/>
      <c r="Q526" s="12"/>
      <c r="R526" s="12"/>
      <c r="S526" s="12"/>
      <c r="T526" s="12"/>
      <c r="U526" s="12"/>
      <c r="V526" s="12"/>
      <c r="W526" s="12"/>
      <c r="X526" s="12"/>
      <c r="Y526" s="12"/>
      <c r="Z526" s="12"/>
      <c r="AA526" s="12"/>
      <c r="AB526" s="12"/>
      <c r="AC526" s="12"/>
    </row>
    <row r="527" spans="1:29" ht="29.25">
      <c r="A527" s="274" t="s">
        <v>702</v>
      </c>
      <c r="B527" s="959"/>
      <c r="C527" s="978" t="s">
        <v>799</v>
      </c>
      <c r="D527" s="211" t="s">
        <v>800</v>
      </c>
      <c r="E527" s="99"/>
      <c r="F527" s="279">
        <f>IF((ISERROR(F526/(E526*F$450/100))),0,(F526/(E526*F$450/100))*100)</f>
        <v>0</v>
      </c>
      <c r="G527" s="280">
        <f>IF((ISERROR(G526/(F526*G$450/100))),0,(G526/(F526*G$450/100))*100)</f>
        <v>0</v>
      </c>
      <c r="H527" s="281">
        <f>IF((ISERROR(H526/(G526*H$450/100))),0,(H526/(G526*H$450/100))*100)</f>
        <v>0</v>
      </c>
      <c r="I527" s="282">
        <f>IF((ISERROR(I526/(G526*I$450/100))),0,(I526/(G526*I$450/100))*100)</f>
        <v>0</v>
      </c>
      <c r="J527" s="283">
        <f>IF((ISERROR(J526/(H526*J$450/100))),0,(J526/(H526*J$450/100))*100)</f>
        <v>0</v>
      </c>
      <c r="K527" s="282">
        <f>IF((ISERROR(K526/(I526*K$450/100))),0,(K526/(I526*K$450/100))*100)</f>
        <v>0</v>
      </c>
      <c r="L527" s="283">
        <f>IF((ISERROR(L526/(J526*L$450/100))),0,(L526/(J526*L$450/100))*100)</f>
        <v>0</v>
      </c>
      <c r="M527" s="282">
        <f>IF((ISERROR(M526/(K526*M$450/100))),0,(M526/(K526*M$450/100))*100)</f>
        <v>0</v>
      </c>
      <c r="N527" s="423"/>
      <c r="O527" s="12"/>
      <c r="P527" s="12"/>
      <c r="Q527" s="12"/>
      <c r="R527" s="12"/>
      <c r="S527" s="12"/>
      <c r="T527" s="12"/>
      <c r="U527" s="12"/>
      <c r="V527" s="12"/>
      <c r="W527" s="12"/>
      <c r="X527" s="12"/>
      <c r="Y527" s="12"/>
      <c r="Z527" s="12"/>
      <c r="AA527" s="12"/>
      <c r="AB527" s="12"/>
      <c r="AC527" s="12"/>
    </row>
    <row r="528" spans="1:29" ht="20.25">
      <c r="A528" s="274" t="s">
        <v>702</v>
      </c>
      <c r="B528" s="959"/>
      <c r="C528" s="142" t="s">
        <v>808</v>
      </c>
      <c r="D528" s="211" t="s">
        <v>798</v>
      </c>
      <c r="E528" s="283">
        <f>SUM(E529:E533)</f>
        <v>0</v>
      </c>
      <c r="F528" s="279">
        <f>SUM(F529:F533)</f>
        <v>0</v>
      </c>
      <c r="G528" s="280">
        <f>SUM(G529:G533)</f>
        <v>0</v>
      </c>
      <c r="H528" s="281">
        <f t="shared" ref="H528:M528" si="40">SUM(H529:H533)</f>
        <v>0</v>
      </c>
      <c r="I528" s="282">
        <f>SUM(I529:I533)</f>
        <v>0</v>
      </c>
      <c r="J528" s="283">
        <f t="shared" si="40"/>
        <v>0</v>
      </c>
      <c r="K528" s="282">
        <f t="shared" si="40"/>
        <v>0</v>
      </c>
      <c r="L528" s="283">
        <f t="shared" si="40"/>
        <v>0</v>
      </c>
      <c r="M528" s="282">
        <f t="shared" si="40"/>
        <v>0</v>
      </c>
      <c r="N528" s="423"/>
      <c r="O528" s="12"/>
      <c r="P528" s="12"/>
      <c r="Q528" s="12"/>
      <c r="R528" s="12"/>
      <c r="S528" s="12"/>
      <c r="T528" s="12"/>
      <c r="U528" s="12"/>
      <c r="V528" s="12"/>
      <c r="W528" s="12"/>
      <c r="X528" s="12"/>
      <c r="Y528" s="12"/>
      <c r="Z528" s="12"/>
      <c r="AA528" s="12"/>
      <c r="AB528" s="12"/>
      <c r="AC528" s="12"/>
    </row>
    <row r="529" spans="1:29" ht="20.25">
      <c r="A529" s="274" t="s">
        <v>702</v>
      </c>
      <c r="B529" s="959"/>
      <c r="C529" s="331"/>
      <c r="D529" s="220" t="s">
        <v>798</v>
      </c>
      <c r="E529" s="99"/>
      <c r="F529" s="35"/>
      <c r="G529" s="105"/>
      <c r="H529" s="161"/>
      <c r="I529" s="131"/>
      <c r="J529" s="99"/>
      <c r="K529" s="131"/>
      <c r="L529" s="99"/>
      <c r="M529" s="131"/>
      <c r="N529" s="423"/>
      <c r="O529" s="12"/>
      <c r="P529" s="12"/>
      <c r="Q529" s="12"/>
      <c r="R529" s="12"/>
      <c r="S529" s="12"/>
      <c r="T529" s="12"/>
      <c r="U529" s="12"/>
      <c r="V529" s="12"/>
      <c r="W529" s="12"/>
      <c r="X529" s="12"/>
      <c r="Y529" s="12"/>
      <c r="Z529" s="12"/>
      <c r="AA529" s="12"/>
      <c r="AB529" s="12"/>
      <c r="AC529" s="12"/>
    </row>
    <row r="530" spans="1:29" ht="20.25">
      <c r="A530" s="274" t="s">
        <v>702</v>
      </c>
      <c r="B530" s="959"/>
      <c r="C530" s="331"/>
      <c r="D530" s="220" t="s">
        <v>798</v>
      </c>
      <c r="E530" s="99"/>
      <c r="F530" s="35"/>
      <c r="G530" s="105"/>
      <c r="H530" s="161"/>
      <c r="I530" s="131"/>
      <c r="J530" s="99"/>
      <c r="K530" s="131"/>
      <c r="L530" s="99"/>
      <c r="M530" s="131"/>
      <c r="N530" s="423"/>
      <c r="O530" s="12"/>
      <c r="P530" s="12"/>
      <c r="Q530" s="12"/>
      <c r="R530" s="12"/>
      <c r="S530" s="12"/>
      <c r="T530" s="12"/>
      <c r="U530" s="12"/>
      <c r="V530" s="12"/>
      <c r="W530" s="12"/>
      <c r="X530" s="12"/>
      <c r="Y530" s="12"/>
      <c r="Z530" s="12"/>
      <c r="AA530" s="12"/>
      <c r="AB530" s="12"/>
      <c r="AC530" s="12"/>
    </row>
    <row r="531" spans="1:29" ht="20.25">
      <c r="A531" s="274" t="s">
        <v>702</v>
      </c>
      <c r="B531" s="959"/>
      <c r="C531" s="331"/>
      <c r="D531" s="220" t="s">
        <v>798</v>
      </c>
      <c r="E531" s="99"/>
      <c r="F531" s="35"/>
      <c r="G531" s="105"/>
      <c r="H531" s="161"/>
      <c r="I531" s="131"/>
      <c r="J531" s="99"/>
      <c r="K531" s="131"/>
      <c r="L531" s="99"/>
      <c r="M531" s="131"/>
      <c r="N531" s="423"/>
      <c r="O531" s="12"/>
      <c r="P531" s="12"/>
      <c r="Q531" s="12"/>
      <c r="R531" s="12"/>
      <c r="S531" s="12"/>
      <c r="T531" s="12"/>
      <c r="U531" s="12"/>
      <c r="V531" s="12"/>
      <c r="W531" s="12"/>
      <c r="X531" s="12"/>
      <c r="Y531" s="12"/>
      <c r="Z531" s="12"/>
      <c r="AA531" s="12"/>
      <c r="AB531" s="12"/>
      <c r="AC531" s="12"/>
    </row>
    <row r="532" spans="1:29" ht="20.25">
      <c r="A532" s="274" t="s">
        <v>702</v>
      </c>
      <c r="B532" s="959"/>
      <c r="C532" s="331"/>
      <c r="D532" s="220" t="s">
        <v>798</v>
      </c>
      <c r="E532" s="99"/>
      <c r="F532" s="35"/>
      <c r="G532" s="105"/>
      <c r="H532" s="161"/>
      <c r="I532" s="131"/>
      <c r="J532" s="99"/>
      <c r="K532" s="131"/>
      <c r="L532" s="99"/>
      <c r="M532" s="131"/>
      <c r="N532" s="423"/>
      <c r="O532" s="12"/>
      <c r="P532" s="12"/>
      <c r="Q532" s="12"/>
      <c r="R532" s="12"/>
      <c r="S532" s="12"/>
      <c r="T532" s="12"/>
      <c r="U532" s="12"/>
      <c r="V532" s="12"/>
      <c r="W532" s="12"/>
      <c r="X532" s="12"/>
      <c r="Y532" s="12"/>
      <c r="Z532" s="12"/>
      <c r="AA532" s="12"/>
      <c r="AB532" s="12"/>
      <c r="AC532" s="12"/>
    </row>
    <row r="533" spans="1:29" ht="20.25">
      <c r="A533" s="274" t="s">
        <v>702</v>
      </c>
      <c r="B533" s="959"/>
      <c r="C533" s="333"/>
      <c r="D533" s="221" t="s">
        <v>798</v>
      </c>
      <c r="E533" s="100"/>
      <c r="F533" s="95"/>
      <c r="G533" s="118"/>
      <c r="H533" s="175"/>
      <c r="I533" s="133"/>
      <c r="J533" s="100"/>
      <c r="K533" s="133"/>
      <c r="L533" s="100"/>
      <c r="M533" s="118"/>
      <c r="N533" s="423"/>
      <c r="O533" s="12"/>
      <c r="P533" s="12"/>
      <c r="Q533" s="12"/>
      <c r="R533" s="12"/>
      <c r="S533" s="12"/>
      <c r="T533" s="12"/>
      <c r="U533" s="12"/>
      <c r="V533" s="12"/>
      <c r="W533" s="12"/>
      <c r="X533" s="12"/>
      <c r="Y533" s="12"/>
      <c r="Z533" s="12"/>
      <c r="AA533" s="12"/>
      <c r="AB533" s="12"/>
      <c r="AC533" s="12"/>
    </row>
    <row r="534" spans="1:29" ht="20.25">
      <c r="A534" s="274" t="s">
        <v>702</v>
      </c>
      <c r="B534" s="959"/>
      <c r="C534" s="977" t="s">
        <v>738</v>
      </c>
      <c r="D534" s="214" t="s">
        <v>798</v>
      </c>
      <c r="E534" s="103"/>
      <c r="F534" s="96"/>
      <c r="G534" s="104"/>
      <c r="H534" s="129"/>
      <c r="I534" s="130"/>
      <c r="J534" s="103"/>
      <c r="K534" s="130"/>
      <c r="L534" s="103"/>
      <c r="M534" s="130"/>
      <c r="N534" s="423"/>
      <c r="O534" s="12"/>
      <c r="P534" s="12"/>
      <c r="Q534" s="12"/>
      <c r="R534" s="12"/>
      <c r="S534" s="12"/>
      <c r="T534" s="12"/>
      <c r="U534" s="12"/>
      <c r="V534" s="12"/>
      <c r="W534" s="12"/>
      <c r="X534" s="12"/>
      <c r="Y534" s="12"/>
      <c r="Z534" s="12"/>
      <c r="AA534" s="12"/>
      <c r="AB534" s="12"/>
      <c r="AC534" s="12"/>
    </row>
    <row r="535" spans="1:29" ht="29.25">
      <c r="A535" s="274" t="s">
        <v>702</v>
      </c>
      <c r="B535" s="959"/>
      <c r="C535" s="978" t="s">
        <v>799</v>
      </c>
      <c r="D535" s="211" t="s">
        <v>800</v>
      </c>
      <c r="E535" s="99"/>
      <c r="F535" s="279">
        <f>IF((ISERROR(F534/(E534*F$450/100))),0,(F534/(E534*F$450/100))*100)</f>
        <v>0</v>
      </c>
      <c r="G535" s="280">
        <f>IF((ISERROR(G534/(F534*G$450/100))),0,(G534/(F534*G$450/100))*100)</f>
        <v>0</v>
      </c>
      <c r="H535" s="281">
        <f>IF((ISERROR(H534/(G534*H$450/100))),0,(H534/(G534*H$450/100))*100)</f>
        <v>0</v>
      </c>
      <c r="I535" s="282">
        <f>IF((ISERROR(I534/(G534*I$450/100))),0,(I534/(G534*I$450/100))*100)</f>
        <v>0</v>
      </c>
      <c r="J535" s="283">
        <f>IF((ISERROR(J534/(H534*J$450/100))),0,(J534/(H534*J$450/100))*100)</f>
        <v>0</v>
      </c>
      <c r="K535" s="282">
        <f>IF((ISERROR(K534/(I534*K$450/100))),0,(K534/(I534*K$450/100))*100)</f>
        <v>0</v>
      </c>
      <c r="L535" s="283">
        <f>IF((ISERROR(L534/(J534*L$450/100))),0,(L534/(J534*L$450/100))*100)</f>
        <v>0</v>
      </c>
      <c r="M535" s="282">
        <f>IF((ISERROR(M534/(K534*M$450/100))),0,(M534/(K534*M$450/100))*100)</f>
        <v>0</v>
      </c>
      <c r="N535" s="423"/>
      <c r="O535" s="12"/>
      <c r="P535" s="12"/>
      <c r="Q535" s="12"/>
      <c r="R535" s="12"/>
      <c r="S535" s="12"/>
      <c r="T535" s="12"/>
      <c r="U535" s="12"/>
      <c r="V535" s="12"/>
      <c r="W535" s="12"/>
      <c r="X535" s="12"/>
      <c r="Y535" s="12"/>
      <c r="Z535" s="12"/>
      <c r="AA535" s="12"/>
      <c r="AB535" s="12"/>
      <c r="AC535" s="12"/>
    </row>
    <row r="536" spans="1:29" ht="20.25">
      <c r="A536" s="274" t="s">
        <v>702</v>
      </c>
      <c r="B536" s="959"/>
      <c r="C536" s="142" t="s">
        <v>808</v>
      </c>
      <c r="D536" s="211" t="s">
        <v>798</v>
      </c>
      <c r="E536" s="283">
        <f>E537+E538</f>
        <v>0</v>
      </c>
      <c r="F536" s="279">
        <f>F537+F538</f>
        <v>0</v>
      </c>
      <c r="G536" s="280">
        <f>G537+G538</f>
        <v>0</v>
      </c>
      <c r="H536" s="281">
        <f t="shared" ref="H536:M536" si="41">H537+H538</f>
        <v>0</v>
      </c>
      <c r="I536" s="282">
        <f>I537+I538</f>
        <v>0</v>
      </c>
      <c r="J536" s="283">
        <f t="shared" si="41"/>
        <v>0</v>
      </c>
      <c r="K536" s="282">
        <f t="shared" si="41"/>
        <v>0</v>
      </c>
      <c r="L536" s="283">
        <f t="shared" si="41"/>
        <v>0</v>
      </c>
      <c r="M536" s="282">
        <f t="shared" si="41"/>
        <v>0</v>
      </c>
      <c r="N536" s="423"/>
      <c r="O536" s="12"/>
      <c r="P536" s="12"/>
      <c r="Q536" s="12"/>
      <c r="R536" s="12"/>
      <c r="S536" s="12"/>
      <c r="T536" s="12"/>
      <c r="U536" s="12"/>
      <c r="V536" s="12"/>
      <c r="W536" s="12"/>
      <c r="X536" s="12"/>
      <c r="Y536" s="12"/>
      <c r="Z536" s="12"/>
      <c r="AA536" s="12"/>
      <c r="AB536" s="12"/>
      <c r="AC536" s="12"/>
    </row>
    <row r="537" spans="1:29" ht="20.25">
      <c r="A537" s="274" t="s">
        <v>702</v>
      </c>
      <c r="B537" s="959"/>
      <c r="C537" s="331"/>
      <c r="D537" s="220" t="s">
        <v>798</v>
      </c>
      <c r="E537" s="99"/>
      <c r="F537" s="35"/>
      <c r="G537" s="105"/>
      <c r="H537" s="161"/>
      <c r="I537" s="131"/>
      <c r="J537" s="99"/>
      <c r="K537" s="131"/>
      <c r="L537" s="99"/>
      <c r="M537" s="131"/>
      <c r="N537" s="423"/>
      <c r="O537" s="12"/>
      <c r="P537" s="12"/>
      <c r="Q537" s="12"/>
      <c r="R537" s="12"/>
      <c r="S537" s="12"/>
      <c r="T537" s="12"/>
      <c r="U537" s="12"/>
      <c r="V537" s="12"/>
      <c r="W537" s="12"/>
      <c r="X537" s="12"/>
      <c r="Y537" s="12"/>
      <c r="Z537" s="12"/>
      <c r="AA537" s="12"/>
      <c r="AB537" s="12"/>
      <c r="AC537" s="12"/>
    </row>
    <row r="538" spans="1:29" ht="20.25">
      <c r="A538" s="274" t="s">
        <v>702</v>
      </c>
      <c r="B538" s="959"/>
      <c r="C538" s="333"/>
      <c r="D538" s="221" t="s">
        <v>798</v>
      </c>
      <c r="E538" s="100"/>
      <c r="F538" s="95"/>
      <c r="G538" s="118"/>
      <c r="H538" s="175"/>
      <c r="I538" s="133"/>
      <c r="J538" s="100"/>
      <c r="K538" s="133"/>
      <c r="L538" s="100"/>
      <c r="M538" s="118"/>
      <c r="N538" s="423"/>
      <c r="O538" s="12"/>
      <c r="P538" s="12"/>
      <c r="Q538" s="12"/>
      <c r="R538" s="12"/>
      <c r="S538" s="12"/>
      <c r="T538" s="12"/>
      <c r="U538" s="12"/>
      <c r="V538" s="12"/>
      <c r="W538" s="12"/>
      <c r="X538" s="12"/>
      <c r="Y538" s="12"/>
      <c r="Z538" s="12"/>
      <c r="AA538" s="12"/>
      <c r="AB538" s="12"/>
      <c r="AC538" s="12"/>
    </row>
    <row r="539" spans="1:29" ht="20.25">
      <c r="A539" s="274" t="s">
        <v>702</v>
      </c>
      <c r="B539" s="959"/>
      <c r="C539" s="977" t="s">
        <v>739</v>
      </c>
      <c r="D539" s="214" t="s">
        <v>798</v>
      </c>
      <c r="E539" s="103"/>
      <c r="F539" s="96"/>
      <c r="G539" s="104"/>
      <c r="H539" s="129"/>
      <c r="I539" s="130"/>
      <c r="J539" s="103"/>
      <c r="K539" s="130"/>
      <c r="L539" s="103"/>
      <c r="M539" s="130"/>
      <c r="N539" s="423"/>
      <c r="O539" s="12"/>
      <c r="P539" s="12"/>
      <c r="Q539" s="12"/>
      <c r="R539" s="12"/>
      <c r="S539" s="12"/>
      <c r="T539" s="12"/>
      <c r="U539" s="12"/>
      <c r="V539" s="12"/>
      <c r="W539" s="12"/>
      <c r="X539" s="12"/>
      <c r="Y539" s="12"/>
      <c r="Z539" s="12"/>
      <c r="AA539" s="12"/>
      <c r="AB539" s="12"/>
      <c r="AC539" s="12"/>
    </row>
    <row r="540" spans="1:29" ht="29.25">
      <c r="A540" s="274" t="s">
        <v>702</v>
      </c>
      <c r="B540" s="959"/>
      <c r="C540" s="978" t="s">
        <v>799</v>
      </c>
      <c r="D540" s="211" t="s">
        <v>800</v>
      </c>
      <c r="E540" s="99"/>
      <c r="F540" s="279">
        <f>IF((ISERROR(F539/(E539*F$450/100))),0,(F539/(E539*F$450/100))*100)</f>
        <v>0</v>
      </c>
      <c r="G540" s="280">
        <f>IF((ISERROR(G539/(F539*G$450/100))),0,(G539/(F539*G$450/100))*100)</f>
        <v>0</v>
      </c>
      <c r="H540" s="281">
        <f>IF((ISERROR(H539/(G539*H$450/100))),0,(H539/(G539*H$450/100))*100)</f>
        <v>0</v>
      </c>
      <c r="I540" s="282">
        <f>IF((ISERROR(I539/(G539*I$450/100))),0,(I539/(G539*I$450/100))*100)</f>
        <v>0</v>
      </c>
      <c r="J540" s="283">
        <f>IF((ISERROR(J539/(H539*J$450/100))),0,(J539/(H539*J$450/100))*100)</f>
        <v>0</v>
      </c>
      <c r="K540" s="282">
        <f>IF((ISERROR(K539/(I539*K$450/100))),0,(K539/(I539*K$450/100))*100)</f>
        <v>0</v>
      </c>
      <c r="L540" s="283">
        <f>IF((ISERROR(L539/(J539*L$450/100))),0,(L539/(J539*L$450/100))*100)</f>
        <v>0</v>
      </c>
      <c r="M540" s="282">
        <f>IF((ISERROR(M539/(K539*M$450/100))),0,(M539/(K539*M$450/100))*100)</f>
        <v>0</v>
      </c>
      <c r="N540" s="423"/>
      <c r="O540" s="12"/>
      <c r="P540" s="12"/>
      <c r="Q540" s="12"/>
      <c r="R540" s="12"/>
      <c r="S540" s="12"/>
      <c r="T540" s="12"/>
      <c r="U540" s="12"/>
      <c r="V540" s="12"/>
      <c r="W540" s="12"/>
      <c r="X540" s="12"/>
      <c r="Y540" s="12"/>
      <c r="Z540" s="12"/>
      <c r="AA540" s="12"/>
      <c r="AB540" s="12"/>
      <c r="AC540" s="12"/>
    </row>
    <row r="541" spans="1:29" ht="20.25">
      <c r="A541" s="274" t="s">
        <v>702</v>
      </c>
      <c r="B541" s="959"/>
      <c r="C541" s="142" t="s">
        <v>808</v>
      </c>
      <c r="D541" s="211" t="s">
        <v>798</v>
      </c>
      <c r="E541" s="283">
        <f>E542+E543</f>
        <v>0</v>
      </c>
      <c r="F541" s="279">
        <f>F542+F543</f>
        <v>0</v>
      </c>
      <c r="G541" s="280">
        <f>G542+G543</f>
        <v>0</v>
      </c>
      <c r="H541" s="281">
        <f t="shared" ref="H541:M541" si="42">H542+H543</f>
        <v>0</v>
      </c>
      <c r="I541" s="282">
        <f>I542+I543</f>
        <v>0</v>
      </c>
      <c r="J541" s="283">
        <f t="shared" si="42"/>
        <v>0</v>
      </c>
      <c r="K541" s="282">
        <f t="shared" si="42"/>
        <v>0</v>
      </c>
      <c r="L541" s="283">
        <f t="shared" si="42"/>
        <v>0</v>
      </c>
      <c r="M541" s="282">
        <f t="shared" si="42"/>
        <v>0</v>
      </c>
      <c r="N541" s="423"/>
      <c r="O541" s="12"/>
      <c r="P541" s="12"/>
      <c r="Q541" s="12"/>
      <c r="R541" s="12"/>
      <c r="S541" s="12"/>
      <c r="T541" s="12"/>
      <c r="U541" s="12"/>
      <c r="V541" s="12"/>
      <c r="W541" s="12"/>
      <c r="X541" s="12"/>
      <c r="Y541" s="12"/>
      <c r="Z541" s="12"/>
      <c r="AA541" s="12"/>
      <c r="AB541" s="12"/>
      <c r="AC541" s="12"/>
    </row>
    <row r="542" spans="1:29" ht="20.25">
      <c r="A542" s="274" t="s">
        <v>702</v>
      </c>
      <c r="B542" s="959"/>
      <c r="C542" s="331"/>
      <c r="D542" s="220" t="s">
        <v>798</v>
      </c>
      <c r="E542" s="99"/>
      <c r="F542" s="35"/>
      <c r="G542" s="105"/>
      <c r="H542" s="161"/>
      <c r="I542" s="131"/>
      <c r="J542" s="99"/>
      <c r="K542" s="131"/>
      <c r="L542" s="99"/>
      <c r="M542" s="131"/>
      <c r="N542" s="423"/>
      <c r="O542" s="12"/>
      <c r="P542" s="12"/>
      <c r="Q542" s="12"/>
      <c r="R542" s="12"/>
      <c r="S542" s="12"/>
      <c r="T542" s="12"/>
      <c r="U542" s="12"/>
      <c r="V542" s="12"/>
      <c r="W542" s="12"/>
      <c r="X542" s="12"/>
      <c r="Y542" s="12"/>
      <c r="Z542" s="12"/>
      <c r="AA542" s="12"/>
      <c r="AB542" s="12"/>
      <c r="AC542" s="12"/>
    </row>
    <row r="543" spans="1:29" ht="20.25">
      <c r="A543" s="274" t="s">
        <v>702</v>
      </c>
      <c r="B543" s="959"/>
      <c r="C543" s="333"/>
      <c r="D543" s="221" t="s">
        <v>798</v>
      </c>
      <c r="E543" s="100"/>
      <c r="F543" s="95"/>
      <c r="G543" s="118"/>
      <c r="H543" s="175"/>
      <c r="I543" s="133"/>
      <c r="J543" s="100"/>
      <c r="K543" s="133"/>
      <c r="L543" s="100"/>
      <c r="M543" s="118"/>
      <c r="N543" s="423"/>
      <c r="O543" s="12"/>
      <c r="P543" s="12"/>
      <c r="Q543" s="12"/>
      <c r="R543" s="12"/>
      <c r="S543" s="12"/>
      <c r="T543" s="12"/>
      <c r="U543" s="12"/>
      <c r="V543" s="12"/>
      <c r="W543" s="12"/>
      <c r="X543" s="12"/>
      <c r="Y543" s="12"/>
      <c r="Z543" s="12"/>
      <c r="AA543" s="12"/>
      <c r="AB543" s="12"/>
      <c r="AC543" s="12"/>
    </row>
    <row r="544" spans="1:29" ht="20.25">
      <c r="A544" s="274" t="s">
        <v>702</v>
      </c>
      <c r="B544" s="959"/>
      <c r="C544" s="977" t="s">
        <v>740</v>
      </c>
      <c r="D544" s="214" t="s">
        <v>798</v>
      </c>
      <c r="E544" s="103"/>
      <c r="F544" s="96"/>
      <c r="G544" s="104"/>
      <c r="H544" s="129"/>
      <c r="I544" s="130"/>
      <c r="J544" s="103"/>
      <c r="K544" s="130"/>
      <c r="L544" s="103"/>
      <c r="M544" s="130"/>
      <c r="N544" s="423"/>
      <c r="O544" s="12"/>
      <c r="P544" s="12"/>
      <c r="Q544" s="12"/>
      <c r="R544" s="12"/>
      <c r="S544" s="12"/>
      <c r="T544" s="12"/>
      <c r="U544" s="12"/>
      <c r="V544" s="12"/>
      <c r="W544" s="12"/>
      <c r="X544" s="12"/>
      <c r="Y544" s="12"/>
      <c r="Z544" s="12"/>
      <c r="AA544" s="12"/>
      <c r="AB544" s="12"/>
      <c r="AC544" s="12"/>
    </row>
    <row r="545" spans="1:29" ht="29.25">
      <c r="A545" s="274" t="s">
        <v>702</v>
      </c>
      <c r="B545" s="959"/>
      <c r="C545" s="978" t="s">
        <v>799</v>
      </c>
      <c r="D545" s="211" t="s">
        <v>800</v>
      </c>
      <c r="E545" s="99"/>
      <c r="F545" s="279">
        <f>IF((ISERROR(F544/(E544*F$450/100))),0,(F544/(E544*F$450/100))*100)</f>
        <v>0</v>
      </c>
      <c r="G545" s="280">
        <f>IF((ISERROR(G544/(F544*G$450/100))),0,(G544/(F544*G$450/100))*100)</f>
        <v>0</v>
      </c>
      <c r="H545" s="281">
        <f>IF((ISERROR(H544/(G544*H$450/100))),0,(H544/(G544*H$450/100))*100)</f>
        <v>0</v>
      </c>
      <c r="I545" s="282">
        <f>IF((ISERROR(I544/(G544*I$450/100))),0,(I544/(G544*I$450/100))*100)</f>
        <v>0</v>
      </c>
      <c r="J545" s="283">
        <f>IF((ISERROR(J544/(H544*J$450/100))),0,(J544/(H544*J$450/100))*100)</f>
        <v>0</v>
      </c>
      <c r="K545" s="282">
        <f>IF((ISERROR(K544/(I544*K$450/100))),0,(K544/(I544*K$450/100))*100)</f>
        <v>0</v>
      </c>
      <c r="L545" s="283">
        <f>IF((ISERROR(L544/(J544*L$450/100))),0,(L544/(J544*L$450/100))*100)</f>
        <v>0</v>
      </c>
      <c r="M545" s="282">
        <f>IF((ISERROR(M544/(K544*M$450/100))),0,(M544/(K544*M$450/100))*100)</f>
        <v>0</v>
      </c>
      <c r="N545" s="423"/>
      <c r="O545" s="12"/>
      <c r="P545" s="12"/>
      <c r="Q545" s="12"/>
      <c r="R545" s="12"/>
      <c r="S545" s="12"/>
      <c r="T545" s="12"/>
      <c r="U545" s="12"/>
      <c r="V545" s="12"/>
      <c r="W545" s="12"/>
      <c r="X545" s="12"/>
      <c r="Y545" s="12"/>
      <c r="Z545" s="12"/>
      <c r="AA545" s="12"/>
      <c r="AB545" s="12"/>
      <c r="AC545" s="12"/>
    </row>
    <row r="546" spans="1:29" ht="20.25">
      <c r="A546" s="274" t="s">
        <v>702</v>
      </c>
      <c r="B546" s="959"/>
      <c r="C546" s="142" t="s">
        <v>808</v>
      </c>
      <c r="D546" s="211" t="s">
        <v>798</v>
      </c>
      <c r="E546" s="283">
        <f>SUM(E547:E551)</f>
        <v>0</v>
      </c>
      <c r="F546" s="279">
        <f>SUM(F547:F551)</f>
        <v>0</v>
      </c>
      <c r="G546" s="280">
        <f>SUM(G547:G551)</f>
        <v>0</v>
      </c>
      <c r="H546" s="281">
        <f t="shared" ref="H546:M546" si="43">SUM(H547:H551)</f>
        <v>0</v>
      </c>
      <c r="I546" s="282">
        <f>SUM(I547:I551)</f>
        <v>0</v>
      </c>
      <c r="J546" s="283">
        <f t="shared" si="43"/>
        <v>0</v>
      </c>
      <c r="K546" s="282">
        <f t="shared" si="43"/>
        <v>0</v>
      </c>
      <c r="L546" s="283">
        <f t="shared" si="43"/>
        <v>0</v>
      </c>
      <c r="M546" s="282">
        <f t="shared" si="43"/>
        <v>0</v>
      </c>
      <c r="N546" s="423"/>
      <c r="O546" s="12"/>
      <c r="P546" s="12"/>
      <c r="Q546" s="12"/>
      <c r="R546" s="12"/>
      <c r="S546" s="12"/>
      <c r="T546" s="12"/>
      <c r="U546" s="12"/>
      <c r="V546" s="12"/>
      <c r="W546" s="12"/>
      <c r="X546" s="12"/>
      <c r="Y546" s="12"/>
      <c r="Z546" s="12"/>
      <c r="AA546" s="12"/>
      <c r="AB546" s="12"/>
      <c r="AC546" s="12"/>
    </row>
    <row r="547" spans="1:29" ht="20.25">
      <c r="A547" s="274" t="s">
        <v>702</v>
      </c>
      <c r="B547" s="959"/>
      <c r="C547" s="331"/>
      <c r="D547" s="220" t="s">
        <v>798</v>
      </c>
      <c r="E547" s="99"/>
      <c r="F547" s="35"/>
      <c r="G547" s="105"/>
      <c r="H547" s="161"/>
      <c r="I547" s="131"/>
      <c r="J547" s="99"/>
      <c r="K547" s="131"/>
      <c r="L547" s="99"/>
      <c r="M547" s="131"/>
      <c r="N547" s="423"/>
      <c r="O547" s="12"/>
      <c r="P547" s="12"/>
      <c r="Q547" s="12"/>
      <c r="R547" s="12"/>
      <c r="S547" s="12"/>
      <c r="T547" s="12"/>
      <c r="U547" s="12"/>
      <c r="V547" s="12"/>
      <c r="W547" s="12"/>
      <c r="X547" s="12"/>
      <c r="Y547" s="12"/>
      <c r="Z547" s="12"/>
      <c r="AA547" s="12"/>
      <c r="AB547" s="12"/>
      <c r="AC547" s="12"/>
    </row>
    <row r="548" spans="1:29" ht="20.25">
      <c r="A548" s="274" t="s">
        <v>702</v>
      </c>
      <c r="B548" s="959"/>
      <c r="C548" s="331"/>
      <c r="D548" s="220" t="s">
        <v>798</v>
      </c>
      <c r="E548" s="99"/>
      <c r="F548" s="35"/>
      <c r="G548" s="105"/>
      <c r="H548" s="161"/>
      <c r="I548" s="131"/>
      <c r="J548" s="99"/>
      <c r="K548" s="131"/>
      <c r="L548" s="99"/>
      <c r="M548" s="131"/>
      <c r="N548" s="423"/>
      <c r="O548" s="12"/>
      <c r="P548" s="12"/>
      <c r="Q548" s="12"/>
      <c r="R548" s="12"/>
      <c r="S548" s="12"/>
      <c r="T548" s="12"/>
      <c r="U548" s="12"/>
      <c r="V548" s="12"/>
      <c r="W548" s="12"/>
      <c r="X548" s="12"/>
      <c r="Y548" s="12"/>
      <c r="Z548" s="12"/>
      <c r="AA548" s="12"/>
      <c r="AB548" s="12"/>
      <c r="AC548" s="12"/>
    </row>
    <row r="549" spans="1:29" ht="20.25">
      <c r="A549" s="274" t="s">
        <v>702</v>
      </c>
      <c r="B549" s="959"/>
      <c r="C549" s="331"/>
      <c r="D549" s="220" t="s">
        <v>798</v>
      </c>
      <c r="E549" s="99"/>
      <c r="F549" s="35"/>
      <c r="G549" s="105"/>
      <c r="H549" s="161"/>
      <c r="I549" s="131"/>
      <c r="J549" s="99"/>
      <c r="K549" s="131"/>
      <c r="L549" s="99"/>
      <c r="M549" s="131"/>
      <c r="N549" s="423"/>
      <c r="O549" s="12"/>
      <c r="P549" s="12"/>
      <c r="Q549" s="12"/>
      <c r="R549" s="12"/>
      <c r="S549" s="12"/>
      <c r="T549" s="12"/>
      <c r="U549" s="12"/>
      <c r="V549" s="12"/>
      <c r="W549" s="12"/>
      <c r="X549" s="12"/>
      <c r="Y549" s="12"/>
      <c r="Z549" s="12"/>
      <c r="AA549" s="12"/>
      <c r="AB549" s="12"/>
      <c r="AC549" s="12"/>
    </row>
    <row r="550" spans="1:29" ht="20.25">
      <c r="A550" s="274" t="s">
        <v>702</v>
      </c>
      <c r="B550" s="959"/>
      <c r="C550" s="331"/>
      <c r="D550" s="220" t="s">
        <v>798</v>
      </c>
      <c r="E550" s="99"/>
      <c r="F550" s="35"/>
      <c r="G550" s="105"/>
      <c r="H550" s="161"/>
      <c r="I550" s="131"/>
      <c r="J550" s="99"/>
      <c r="K550" s="131"/>
      <c r="L550" s="99"/>
      <c r="M550" s="131"/>
      <c r="N550" s="423"/>
      <c r="O550" s="12"/>
      <c r="P550" s="12"/>
      <c r="Q550" s="12"/>
      <c r="R550" s="12"/>
      <c r="S550" s="12"/>
      <c r="T550" s="12"/>
      <c r="U550" s="12"/>
      <c r="V550" s="12"/>
      <c r="W550" s="12"/>
      <c r="X550" s="12"/>
      <c r="Y550" s="12"/>
      <c r="Z550" s="12"/>
      <c r="AA550" s="12"/>
      <c r="AB550" s="12"/>
      <c r="AC550" s="12"/>
    </row>
    <row r="551" spans="1:29" ht="20.25">
      <c r="A551" s="274" t="s">
        <v>702</v>
      </c>
      <c r="B551" s="959"/>
      <c r="C551" s="333"/>
      <c r="D551" s="221" t="s">
        <v>798</v>
      </c>
      <c r="E551" s="100"/>
      <c r="F551" s="95"/>
      <c r="G551" s="118"/>
      <c r="H551" s="175"/>
      <c r="I551" s="133"/>
      <c r="J551" s="100"/>
      <c r="K551" s="133"/>
      <c r="L551" s="100"/>
      <c r="M551" s="118"/>
      <c r="N551" s="423"/>
      <c r="O551" s="12"/>
      <c r="P551" s="12"/>
      <c r="Q551" s="12"/>
      <c r="R551" s="12"/>
      <c r="S551" s="12"/>
      <c r="T551" s="12"/>
      <c r="U551" s="12"/>
      <c r="V551" s="12"/>
      <c r="W551" s="12"/>
      <c r="X551" s="12"/>
      <c r="Y551" s="12"/>
      <c r="Z551" s="12"/>
      <c r="AA551" s="12"/>
      <c r="AB551" s="12"/>
      <c r="AC551" s="12"/>
    </row>
    <row r="552" spans="1:29" ht="20.25">
      <c r="A552" s="274" t="s">
        <v>702</v>
      </c>
      <c r="B552" s="959"/>
      <c r="C552" s="977" t="s">
        <v>741</v>
      </c>
      <c r="D552" s="214" t="s">
        <v>798</v>
      </c>
      <c r="E552" s="103"/>
      <c r="F552" s="96"/>
      <c r="G552" s="104"/>
      <c r="H552" s="129"/>
      <c r="I552" s="130"/>
      <c r="J552" s="103"/>
      <c r="K552" s="130"/>
      <c r="L552" s="103"/>
      <c r="M552" s="130"/>
      <c r="N552" s="423"/>
      <c r="O552" s="12"/>
      <c r="P552" s="12"/>
      <c r="Q552" s="12"/>
      <c r="R552" s="12"/>
      <c r="S552" s="12"/>
      <c r="T552" s="12"/>
      <c r="U552" s="12"/>
      <c r="V552" s="12"/>
      <c r="W552" s="12"/>
      <c r="X552" s="12"/>
      <c r="Y552" s="12"/>
      <c r="Z552" s="12"/>
      <c r="AA552" s="12"/>
      <c r="AB552" s="12"/>
      <c r="AC552" s="12"/>
    </row>
    <row r="553" spans="1:29" ht="29.25">
      <c r="A553" s="274" t="s">
        <v>702</v>
      </c>
      <c r="B553" s="959"/>
      <c r="C553" s="978" t="s">
        <v>799</v>
      </c>
      <c r="D553" s="211" t="s">
        <v>800</v>
      </c>
      <c r="E553" s="99"/>
      <c r="F553" s="279">
        <f>IF((ISERROR(F552/(E552*F$450/100))),0,(F552/(E552*F$450/100))*100)</f>
        <v>0</v>
      </c>
      <c r="G553" s="280">
        <f>IF((ISERROR(G552/(F552*G$450/100))),0,(G552/(F552*G$450/100))*100)</f>
        <v>0</v>
      </c>
      <c r="H553" s="281">
        <f>IF((ISERROR(H552/(G552*H$450/100))),0,(H552/(G552*H$450/100))*100)</f>
        <v>0</v>
      </c>
      <c r="I553" s="282">
        <f>IF((ISERROR(I552/(G552*I$450/100))),0,(I552/(G552*I$450/100))*100)</f>
        <v>0</v>
      </c>
      <c r="J553" s="283">
        <f>IF((ISERROR(J552/(H552*J$450/100))),0,(J552/(H552*J$450/100))*100)</f>
        <v>0</v>
      </c>
      <c r="K553" s="282">
        <f>IF((ISERROR(K552/(I552*K$450/100))),0,(K552/(I552*K$450/100))*100)</f>
        <v>0</v>
      </c>
      <c r="L553" s="283">
        <f>IF((ISERROR(L552/(J552*L$450/100))),0,(L552/(J552*L$450/100))*100)</f>
        <v>0</v>
      </c>
      <c r="M553" s="282">
        <f>IF((ISERROR(M552/(K552*M$450/100))),0,(M552/(K552*M$450/100))*100)</f>
        <v>0</v>
      </c>
      <c r="N553" s="423"/>
      <c r="O553" s="12"/>
      <c r="P553" s="12"/>
      <c r="Q553" s="12"/>
      <c r="R553" s="12"/>
      <c r="S553" s="12"/>
      <c r="T553" s="12"/>
      <c r="U553" s="12"/>
      <c r="V553" s="12"/>
      <c r="W553" s="12"/>
      <c r="X553" s="12"/>
      <c r="Y553" s="12"/>
      <c r="Z553" s="12"/>
      <c r="AA553" s="12"/>
      <c r="AB553" s="12"/>
      <c r="AC553" s="12"/>
    </row>
    <row r="554" spans="1:29" ht="20.25">
      <c r="A554" s="274" t="s">
        <v>702</v>
      </c>
      <c r="B554" s="959"/>
      <c r="C554" s="142" t="s">
        <v>808</v>
      </c>
      <c r="D554" s="211" t="s">
        <v>798</v>
      </c>
      <c r="E554" s="283">
        <f>SUM(E555:E559)</f>
        <v>0</v>
      </c>
      <c r="F554" s="279">
        <f>SUM(F555:F559)</f>
        <v>0</v>
      </c>
      <c r="G554" s="280">
        <f>SUM(G555:G559)</f>
        <v>0</v>
      </c>
      <c r="H554" s="281">
        <f t="shared" ref="H554:M554" si="44">SUM(H555:H559)</f>
        <v>0</v>
      </c>
      <c r="I554" s="282">
        <f>SUM(I555:I559)</f>
        <v>0</v>
      </c>
      <c r="J554" s="283">
        <f t="shared" si="44"/>
        <v>0</v>
      </c>
      <c r="K554" s="282">
        <f t="shared" si="44"/>
        <v>0</v>
      </c>
      <c r="L554" s="283">
        <f t="shared" si="44"/>
        <v>0</v>
      </c>
      <c r="M554" s="282">
        <f t="shared" si="44"/>
        <v>0</v>
      </c>
      <c r="N554" s="423"/>
      <c r="O554" s="12"/>
      <c r="P554" s="12"/>
      <c r="Q554" s="12"/>
      <c r="R554" s="12"/>
      <c r="S554" s="12"/>
      <c r="T554" s="12"/>
      <c r="U554" s="12"/>
      <c r="V554" s="12"/>
      <c r="W554" s="12"/>
      <c r="X554" s="12"/>
      <c r="Y554" s="12"/>
      <c r="Z554" s="12"/>
      <c r="AA554" s="12"/>
      <c r="AB554" s="12"/>
      <c r="AC554" s="12"/>
    </row>
    <row r="555" spans="1:29" ht="20.25">
      <c r="A555" s="274" t="s">
        <v>702</v>
      </c>
      <c r="B555" s="959"/>
      <c r="C555" s="331"/>
      <c r="D555" s="220" t="s">
        <v>798</v>
      </c>
      <c r="E555" s="99"/>
      <c r="F555" s="35"/>
      <c r="G555" s="105"/>
      <c r="H555" s="161"/>
      <c r="I555" s="131"/>
      <c r="J555" s="99"/>
      <c r="K555" s="131"/>
      <c r="L555" s="99"/>
      <c r="M555" s="131"/>
      <c r="N555" s="423"/>
      <c r="O555" s="12"/>
      <c r="P555" s="12"/>
      <c r="Q555" s="12"/>
      <c r="R555" s="12"/>
      <c r="S555" s="12"/>
      <c r="T555" s="12"/>
      <c r="U555" s="12"/>
      <c r="V555" s="12"/>
      <c r="W555" s="12"/>
      <c r="X555" s="12"/>
      <c r="Y555" s="12"/>
      <c r="Z555" s="12"/>
      <c r="AA555" s="12"/>
      <c r="AB555" s="12"/>
      <c r="AC555" s="12"/>
    </row>
    <row r="556" spans="1:29" ht="20.25">
      <c r="A556" s="274" t="s">
        <v>702</v>
      </c>
      <c r="B556" s="959"/>
      <c r="C556" s="331"/>
      <c r="D556" s="220" t="s">
        <v>798</v>
      </c>
      <c r="E556" s="99"/>
      <c r="F556" s="35"/>
      <c r="G556" s="105"/>
      <c r="H556" s="161"/>
      <c r="I556" s="131"/>
      <c r="J556" s="99"/>
      <c r="K556" s="131"/>
      <c r="L556" s="99"/>
      <c r="M556" s="131"/>
      <c r="N556" s="423"/>
      <c r="O556" s="12"/>
      <c r="P556" s="12"/>
      <c r="Q556" s="12"/>
      <c r="R556" s="12"/>
      <c r="S556" s="12"/>
      <c r="T556" s="12"/>
      <c r="U556" s="12"/>
      <c r="V556" s="12"/>
      <c r="W556" s="12"/>
      <c r="X556" s="12"/>
      <c r="Y556" s="12"/>
      <c r="Z556" s="12"/>
      <c r="AA556" s="12"/>
      <c r="AB556" s="12"/>
      <c r="AC556" s="12"/>
    </row>
    <row r="557" spans="1:29" ht="20.25">
      <c r="A557" s="274" t="s">
        <v>702</v>
      </c>
      <c r="B557" s="959"/>
      <c r="C557" s="331"/>
      <c r="D557" s="220" t="s">
        <v>798</v>
      </c>
      <c r="E557" s="99"/>
      <c r="F557" s="35"/>
      <c r="G557" s="105"/>
      <c r="H557" s="161"/>
      <c r="I557" s="131"/>
      <c r="J557" s="99"/>
      <c r="K557" s="131"/>
      <c r="L557" s="99"/>
      <c r="M557" s="131"/>
      <c r="N557" s="423"/>
      <c r="O557" s="12"/>
      <c r="P557" s="12"/>
      <c r="Q557" s="12"/>
      <c r="R557" s="12"/>
      <c r="S557" s="12"/>
      <c r="T557" s="12"/>
      <c r="U557" s="12"/>
      <c r="V557" s="12"/>
      <c r="W557" s="12"/>
      <c r="X557" s="12"/>
      <c r="Y557" s="12"/>
      <c r="Z557" s="12"/>
      <c r="AA557" s="12"/>
      <c r="AB557" s="12"/>
      <c r="AC557" s="12"/>
    </row>
    <row r="558" spans="1:29" ht="20.25">
      <c r="A558" s="274" t="s">
        <v>702</v>
      </c>
      <c r="B558" s="959"/>
      <c r="C558" s="331"/>
      <c r="D558" s="220" t="s">
        <v>798</v>
      </c>
      <c r="E558" s="99"/>
      <c r="F558" s="35"/>
      <c r="G558" s="105"/>
      <c r="H558" s="161"/>
      <c r="I558" s="131"/>
      <c r="J558" s="99"/>
      <c r="K558" s="131"/>
      <c r="L558" s="99"/>
      <c r="M558" s="131"/>
      <c r="N558" s="423"/>
      <c r="O558" s="12"/>
      <c r="P558" s="12"/>
      <c r="Q558" s="12"/>
      <c r="R558" s="12"/>
      <c r="S558" s="12"/>
      <c r="T558" s="12"/>
      <c r="U558" s="12"/>
      <c r="V558" s="12"/>
      <c r="W558" s="12"/>
      <c r="X558" s="12"/>
      <c r="Y558" s="12"/>
      <c r="Z558" s="12"/>
      <c r="AA558" s="12"/>
      <c r="AB558" s="12"/>
      <c r="AC558" s="12"/>
    </row>
    <row r="559" spans="1:29" ht="20.25">
      <c r="A559" s="274" t="s">
        <v>702</v>
      </c>
      <c r="B559" s="959"/>
      <c r="C559" s="333"/>
      <c r="D559" s="221" t="s">
        <v>798</v>
      </c>
      <c r="E559" s="100"/>
      <c r="F559" s="95"/>
      <c r="G559" s="118"/>
      <c r="H559" s="175"/>
      <c r="I559" s="133"/>
      <c r="J559" s="100"/>
      <c r="K559" s="133"/>
      <c r="L559" s="100"/>
      <c r="M559" s="118"/>
      <c r="N559" s="423"/>
      <c r="O559" s="12"/>
      <c r="P559" s="12"/>
      <c r="Q559" s="12"/>
      <c r="R559" s="12"/>
      <c r="S559" s="12"/>
      <c r="T559" s="12"/>
      <c r="U559" s="12"/>
      <c r="V559" s="12"/>
      <c r="W559" s="12"/>
      <c r="X559" s="12"/>
      <c r="Y559" s="12"/>
      <c r="Z559" s="12"/>
      <c r="AA559" s="12"/>
      <c r="AB559" s="12"/>
      <c r="AC559" s="12"/>
    </row>
    <row r="560" spans="1:29" ht="20.25">
      <c r="A560" s="274" t="s">
        <v>702</v>
      </c>
      <c r="B560" s="959"/>
      <c r="C560" s="977" t="s">
        <v>742</v>
      </c>
      <c r="D560" s="214" t="s">
        <v>798</v>
      </c>
      <c r="E560" s="103"/>
      <c r="F560" s="96"/>
      <c r="G560" s="104"/>
      <c r="H560" s="129"/>
      <c r="I560" s="130"/>
      <c r="J560" s="103"/>
      <c r="K560" s="130"/>
      <c r="L560" s="103"/>
      <c r="M560" s="130"/>
      <c r="N560" s="423"/>
      <c r="O560" s="12"/>
      <c r="P560" s="12"/>
      <c r="Q560" s="12"/>
      <c r="R560" s="12"/>
      <c r="S560" s="12"/>
      <c r="T560" s="12"/>
      <c r="U560" s="12"/>
      <c r="V560" s="12"/>
      <c r="W560" s="12"/>
      <c r="X560" s="12"/>
      <c r="Y560" s="12"/>
      <c r="Z560" s="12"/>
      <c r="AA560" s="12"/>
      <c r="AB560" s="12"/>
      <c r="AC560" s="12"/>
    </row>
    <row r="561" spans="1:29" ht="29.25">
      <c r="A561" s="274" t="s">
        <v>702</v>
      </c>
      <c r="B561" s="959"/>
      <c r="C561" s="978" t="s">
        <v>799</v>
      </c>
      <c r="D561" s="211" t="s">
        <v>800</v>
      </c>
      <c r="E561" s="99"/>
      <c r="F561" s="279">
        <f>IF((ISERROR(F560/(E560*F$450/100))),0,(F560/(E560*F$450/100))*100)</f>
        <v>0</v>
      </c>
      <c r="G561" s="280">
        <f>IF((ISERROR(G560/(F560*G$450/100))),0,(G560/(F560*G$450/100))*100)</f>
        <v>0</v>
      </c>
      <c r="H561" s="281">
        <f>IF((ISERROR(H560/(G560*H$450/100))),0,(H560/(G560*H$450/100))*100)</f>
        <v>0</v>
      </c>
      <c r="I561" s="282">
        <f>IF((ISERROR(I560/(G560*I$450/100))),0,(I560/(G560*I$450/100))*100)</f>
        <v>0</v>
      </c>
      <c r="J561" s="283">
        <f>IF((ISERROR(J560/(H560*J$450/100))),0,(J560/(H560*J$450/100))*100)</f>
        <v>0</v>
      </c>
      <c r="K561" s="282">
        <f>IF((ISERROR(K560/(I560*K$450/100))),0,(K560/(I560*K$450/100))*100)</f>
        <v>0</v>
      </c>
      <c r="L561" s="283">
        <f>IF((ISERROR(L560/(J560*L$450/100))),0,(L560/(J560*L$450/100))*100)</f>
        <v>0</v>
      </c>
      <c r="M561" s="282">
        <f>IF((ISERROR(M560/(K560*M$450/100))),0,(M560/(K560*M$450/100))*100)</f>
        <v>0</v>
      </c>
      <c r="N561" s="423"/>
      <c r="O561" s="12"/>
      <c r="P561" s="12"/>
      <c r="Q561" s="12"/>
      <c r="R561" s="12"/>
      <c r="S561" s="12"/>
      <c r="T561" s="12"/>
      <c r="U561" s="12"/>
      <c r="V561" s="12"/>
      <c r="W561" s="12"/>
      <c r="X561" s="12"/>
      <c r="Y561" s="12"/>
      <c r="Z561" s="12"/>
      <c r="AA561" s="12"/>
      <c r="AB561" s="12"/>
      <c r="AC561" s="12"/>
    </row>
    <row r="562" spans="1:29" ht="20.25">
      <c r="A562" s="274" t="s">
        <v>702</v>
      </c>
      <c r="B562" s="959"/>
      <c r="C562" s="142" t="s">
        <v>808</v>
      </c>
      <c r="D562" s="211" t="s">
        <v>798</v>
      </c>
      <c r="E562" s="283">
        <f>E563+E564</f>
        <v>0</v>
      </c>
      <c r="F562" s="279">
        <f>F563+F564</f>
        <v>0</v>
      </c>
      <c r="G562" s="280">
        <f>G563+G564</f>
        <v>0</v>
      </c>
      <c r="H562" s="281">
        <f t="shared" ref="H562:M562" si="45">H563+H564</f>
        <v>0</v>
      </c>
      <c r="I562" s="282">
        <f>I563+I564</f>
        <v>0</v>
      </c>
      <c r="J562" s="283">
        <f t="shared" si="45"/>
        <v>0</v>
      </c>
      <c r="K562" s="282">
        <f t="shared" si="45"/>
        <v>0</v>
      </c>
      <c r="L562" s="283">
        <f t="shared" si="45"/>
        <v>0</v>
      </c>
      <c r="M562" s="282">
        <f t="shared" si="45"/>
        <v>0</v>
      </c>
      <c r="N562" s="423"/>
      <c r="O562" s="12"/>
      <c r="P562" s="12"/>
      <c r="Q562" s="12"/>
      <c r="R562" s="12"/>
      <c r="S562" s="12"/>
      <c r="T562" s="12"/>
      <c r="U562" s="12"/>
      <c r="V562" s="12"/>
      <c r="W562" s="12"/>
      <c r="X562" s="12"/>
      <c r="Y562" s="12"/>
      <c r="Z562" s="12"/>
      <c r="AA562" s="12"/>
      <c r="AB562" s="12"/>
      <c r="AC562" s="12"/>
    </row>
    <row r="563" spans="1:29" ht="20.25">
      <c r="A563" s="274" t="s">
        <v>702</v>
      </c>
      <c r="B563" s="959"/>
      <c r="C563" s="331"/>
      <c r="D563" s="220" t="s">
        <v>798</v>
      </c>
      <c r="E563" s="99"/>
      <c r="F563" s="35"/>
      <c r="G563" s="105"/>
      <c r="H563" s="161"/>
      <c r="I563" s="131"/>
      <c r="J563" s="99"/>
      <c r="K563" s="131"/>
      <c r="L563" s="99"/>
      <c r="M563" s="131"/>
      <c r="N563" s="423"/>
      <c r="O563" s="12"/>
      <c r="P563" s="12"/>
      <c r="Q563" s="12"/>
      <c r="R563" s="12"/>
      <c r="S563" s="12"/>
      <c r="T563" s="12"/>
      <c r="U563" s="12"/>
      <c r="V563" s="12"/>
      <c r="W563" s="12"/>
      <c r="X563" s="12"/>
      <c r="Y563" s="12"/>
      <c r="Z563" s="12"/>
      <c r="AA563" s="12"/>
      <c r="AB563" s="12"/>
      <c r="AC563" s="12"/>
    </row>
    <row r="564" spans="1:29" ht="20.25">
      <c r="A564" s="274" t="s">
        <v>702</v>
      </c>
      <c r="B564" s="959"/>
      <c r="C564" s="333"/>
      <c r="D564" s="221" t="s">
        <v>798</v>
      </c>
      <c r="E564" s="100"/>
      <c r="F564" s="95"/>
      <c r="G564" s="118"/>
      <c r="H564" s="175"/>
      <c r="I564" s="133"/>
      <c r="J564" s="100"/>
      <c r="K564" s="133"/>
      <c r="L564" s="100"/>
      <c r="M564" s="118"/>
      <c r="N564" s="423"/>
      <c r="O564" s="12"/>
      <c r="P564" s="12"/>
      <c r="Q564" s="12"/>
      <c r="R564" s="12"/>
      <c r="S564" s="12"/>
      <c r="T564" s="12"/>
      <c r="U564" s="12"/>
      <c r="V564" s="12"/>
      <c r="W564" s="12"/>
      <c r="X564" s="12"/>
      <c r="Y564" s="12"/>
      <c r="Z564" s="12"/>
      <c r="AA564" s="12"/>
      <c r="AB564" s="12"/>
      <c r="AC564" s="12"/>
    </row>
    <row r="565" spans="1:29" ht="20.25">
      <c r="A565" s="274" t="s">
        <v>702</v>
      </c>
      <c r="B565" s="959"/>
      <c r="C565" s="977" t="s">
        <v>743</v>
      </c>
      <c r="D565" s="214" t="s">
        <v>798</v>
      </c>
      <c r="E565" s="103"/>
      <c r="F565" s="96"/>
      <c r="G565" s="104"/>
      <c r="H565" s="129"/>
      <c r="I565" s="130"/>
      <c r="J565" s="103"/>
      <c r="K565" s="130"/>
      <c r="L565" s="103"/>
      <c r="M565" s="130"/>
      <c r="N565" s="423"/>
      <c r="O565" s="12"/>
      <c r="P565" s="12"/>
      <c r="Q565" s="12"/>
      <c r="R565" s="12"/>
      <c r="S565" s="12"/>
      <c r="T565" s="12"/>
      <c r="U565" s="12"/>
      <c r="V565" s="12"/>
      <c r="W565" s="12"/>
      <c r="X565" s="12"/>
      <c r="Y565" s="12"/>
      <c r="Z565" s="12"/>
      <c r="AA565" s="12"/>
      <c r="AB565" s="12"/>
      <c r="AC565" s="12"/>
    </row>
    <row r="566" spans="1:29" ht="29.25">
      <c r="A566" s="274" t="s">
        <v>702</v>
      </c>
      <c r="B566" s="959"/>
      <c r="C566" s="978" t="s">
        <v>799</v>
      </c>
      <c r="D566" s="211" t="s">
        <v>800</v>
      </c>
      <c r="E566" s="99"/>
      <c r="F566" s="279">
        <f>IF((ISERROR(F565/(E565*F$450/100))),0,(F565/(E565*F$450/100))*100)</f>
        <v>0</v>
      </c>
      <c r="G566" s="280">
        <f>IF((ISERROR(G565/(F565*G$450/100))),0,(G565/(F565*G$450/100))*100)</f>
        <v>0</v>
      </c>
      <c r="H566" s="281">
        <f>IF((ISERROR(H565/(G565*H$450/100))),0,(H565/(G565*H$450/100))*100)</f>
        <v>0</v>
      </c>
      <c r="I566" s="282">
        <f>IF((ISERROR(I565/(G565*I$450/100))),0,(I565/(G565*I$450/100))*100)</f>
        <v>0</v>
      </c>
      <c r="J566" s="283">
        <f>IF((ISERROR(J565/(H565*J$450/100))),0,(J565/(H565*J$450/100))*100)</f>
        <v>0</v>
      </c>
      <c r="K566" s="282">
        <f>IF((ISERROR(K565/(I565*K$450/100))),0,(K565/(I565*K$450/100))*100)</f>
        <v>0</v>
      </c>
      <c r="L566" s="283">
        <f>IF((ISERROR(L565/(J565*L$450/100))),0,(L565/(J565*L$450/100))*100)</f>
        <v>0</v>
      </c>
      <c r="M566" s="282">
        <f>IF((ISERROR(M565/(K565*M$450/100))),0,(M565/(K565*M$450/100))*100)</f>
        <v>0</v>
      </c>
      <c r="N566" s="423"/>
      <c r="O566" s="12"/>
      <c r="P566" s="12"/>
      <c r="Q566" s="12"/>
      <c r="R566" s="12"/>
      <c r="S566" s="12"/>
      <c r="T566" s="12"/>
      <c r="U566" s="12"/>
      <c r="V566" s="12"/>
      <c r="W566" s="12"/>
      <c r="X566" s="12"/>
      <c r="Y566" s="12"/>
      <c r="Z566" s="12"/>
      <c r="AA566" s="12"/>
      <c r="AB566" s="12"/>
      <c r="AC566" s="12"/>
    </row>
    <row r="567" spans="1:29" ht="20.25">
      <c r="A567" s="274" t="s">
        <v>702</v>
      </c>
      <c r="B567" s="959"/>
      <c r="C567" s="142" t="s">
        <v>808</v>
      </c>
      <c r="D567" s="211" t="s">
        <v>798</v>
      </c>
      <c r="E567" s="283">
        <f>E568+E569</f>
        <v>0</v>
      </c>
      <c r="F567" s="279">
        <f>F568+F569</f>
        <v>0</v>
      </c>
      <c r="G567" s="280">
        <f>G568+G569</f>
        <v>0</v>
      </c>
      <c r="H567" s="281">
        <f t="shared" ref="H567:M567" si="46">H568+H569</f>
        <v>0</v>
      </c>
      <c r="I567" s="282">
        <f>I568+I569</f>
        <v>0</v>
      </c>
      <c r="J567" s="283">
        <f t="shared" si="46"/>
        <v>0</v>
      </c>
      <c r="K567" s="282">
        <f t="shared" si="46"/>
        <v>0</v>
      </c>
      <c r="L567" s="283">
        <f t="shared" si="46"/>
        <v>0</v>
      </c>
      <c r="M567" s="282">
        <f t="shared" si="46"/>
        <v>0</v>
      </c>
      <c r="N567" s="423"/>
      <c r="O567" s="12"/>
      <c r="P567" s="12"/>
      <c r="Q567" s="12"/>
      <c r="R567" s="12"/>
      <c r="S567" s="12"/>
      <c r="T567" s="12"/>
      <c r="U567" s="12"/>
      <c r="V567" s="12"/>
      <c r="W567" s="12"/>
      <c r="X567" s="12"/>
      <c r="Y567" s="12"/>
      <c r="Z567" s="12"/>
      <c r="AA567" s="12"/>
      <c r="AB567" s="12"/>
      <c r="AC567" s="12"/>
    </row>
    <row r="568" spans="1:29" ht="20.25">
      <c r="A568" s="274" t="s">
        <v>702</v>
      </c>
      <c r="B568" s="959"/>
      <c r="C568" s="331"/>
      <c r="D568" s="220" t="s">
        <v>798</v>
      </c>
      <c r="E568" s="99"/>
      <c r="F568" s="35"/>
      <c r="G568" s="105"/>
      <c r="H568" s="161"/>
      <c r="I568" s="131"/>
      <c r="J568" s="99"/>
      <c r="K568" s="131"/>
      <c r="L568" s="99"/>
      <c r="M568" s="131"/>
      <c r="N568" s="423"/>
      <c r="O568" s="12"/>
      <c r="P568" s="12"/>
      <c r="Q568" s="12"/>
      <c r="R568" s="12"/>
      <c r="S568" s="12"/>
      <c r="T568" s="12"/>
      <c r="U568" s="12"/>
      <c r="V568" s="12"/>
      <c r="W568" s="12"/>
      <c r="X568" s="12"/>
      <c r="Y568" s="12"/>
      <c r="Z568" s="12"/>
      <c r="AA568" s="12"/>
      <c r="AB568" s="12"/>
      <c r="AC568" s="12"/>
    </row>
    <row r="569" spans="1:29" ht="20.25">
      <c r="A569" s="274" t="s">
        <v>702</v>
      </c>
      <c r="B569" s="959"/>
      <c r="C569" s="333"/>
      <c r="D569" s="221" t="s">
        <v>798</v>
      </c>
      <c r="E569" s="100"/>
      <c r="F569" s="95"/>
      <c r="G569" s="118"/>
      <c r="H569" s="175"/>
      <c r="I569" s="133"/>
      <c r="J569" s="100"/>
      <c r="K569" s="133"/>
      <c r="L569" s="100"/>
      <c r="M569" s="118"/>
      <c r="N569" s="423"/>
      <c r="O569" s="12"/>
      <c r="P569" s="12"/>
      <c r="Q569" s="12"/>
      <c r="R569" s="12"/>
      <c r="S569" s="12"/>
      <c r="T569" s="12"/>
      <c r="U569" s="12"/>
      <c r="V569" s="12"/>
      <c r="W569" s="12"/>
      <c r="X569" s="12"/>
      <c r="Y569" s="12"/>
      <c r="Z569" s="12"/>
      <c r="AA569" s="12"/>
      <c r="AB569" s="12"/>
      <c r="AC569" s="12"/>
    </row>
    <row r="570" spans="1:29" ht="20.25">
      <c r="A570" s="274" t="s">
        <v>702</v>
      </c>
      <c r="B570" s="959"/>
      <c r="C570" s="977" t="s">
        <v>744</v>
      </c>
      <c r="D570" s="214" t="s">
        <v>798</v>
      </c>
      <c r="E570" s="103"/>
      <c r="F570" s="96"/>
      <c r="G570" s="104"/>
      <c r="H570" s="129"/>
      <c r="I570" s="130"/>
      <c r="J570" s="103"/>
      <c r="K570" s="130"/>
      <c r="L570" s="103"/>
      <c r="M570" s="130"/>
      <c r="N570" s="423"/>
      <c r="O570" s="12"/>
      <c r="P570" s="12"/>
      <c r="Q570" s="12"/>
      <c r="R570" s="12"/>
      <c r="S570" s="12"/>
      <c r="T570" s="12"/>
      <c r="U570" s="12"/>
      <c r="V570" s="12"/>
      <c r="W570" s="12"/>
      <c r="X570" s="12"/>
      <c r="Y570" s="12"/>
      <c r="Z570" s="12"/>
      <c r="AA570" s="12"/>
      <c r="AB570" s="12"/>
      <c r="AC570" s="12"/>
    </row>
    <row r="571" spans="1:29" ht="29.25">
      <c r="A571" s="274" t="s">
        <v>702</v>
      </c>
      <c r="B571" s="959"/>
      <c r="C571" s="978" t="s">
        <v>799</v>
      </c>
      <c r="D571" s="211" t="s">
        <v>800</v>
      </c>
      <c r="E571" s="99"/>
      <c r="F571" s="279">
        <f>IF((ISERROR(F570/(E570*F$450/100))),0,(F570/(E570*F$450/100))*100)</f>
        <v>0</v>
      </c>
      <c r="G571" s="280">
        <f>IF((ISERROR(G570/(F570*G$450/100))),0,(G570/(F570*G$450/100))*100)</f>
        <v>0</v>
      </c>
      <c r="H571" s="281">
        <f>IF((ISERROR(H570/(G570*H$450/100))),0,(H570/(G570*H$450/100))*100)</f>
        <v>0</v>
      </c>
      <c r="I571" s="282">
        <f>IF((ISERROR(I570/(G570*I$450/100))),0,(I570/(G570*I$450/100))*100)</f>
        <v>0</v>
      </c>
      <c r="J571" s="283">
        <f>IF((ISERROR(J570/(H570*J$450/100))),0,(J570/(H570*J$450/100))*100)</f>
        <v>0</v>
      </c>
      <c r="K571" s="282">
        <f>IF((ISERROR(K570/(I570*K$450/100))),0,(K570/(I570*K$450/100))*100)</f>
        <v>0</v>
      </c>
      <c r="L571" s="283">
        <f>IF((ISERROR(L570/(J570*L$450/100))),0,(L570/(J570*L$450/100))*100)</f>
        <v>0</v>
      </c>
      <c r="M571" s="282">
        <f>IF((ISERROR(M570/(K570*M$450/100))),0,(M570/(K570*M$450/100))*100)</f>
        <v>0</v>
      </c>
      <c r="N571" s="423"/>
      <c r="O571" s="12"/>
      <c r="P571" s="12"/>
      <c r="Q571" s="12"/>
      <c r="R571" s="12"/>
      <c r="S571" s="12"/>
      <c r="T571" s="12"/>
      <c r="U571" s="12"/>
      <c r="V571" s="12"/>
      <c r="W571" s="12"/>
      <c r="X571" s="12"/>
      <c r="Y571" s="12"/>
      <c r="Z571" s="12"/>
      <c r="AA571" s="12"/>
      <c r="AB571" s="12"/>
      <c r="AC571" s="12"/>
    </row>
    <row r="572" spans="1:29" ht="20.25">
      <c r="A572" s="274" t="s">
        <v>702</v>
      </c>
      <c r="B572" s="959"/>
      <c r="C572" s="142" t="s">
        <v>808</v>
      </c>
      <c r="D572" s="211" t="s">
        <v>798</v>
      </c>
      <c r="E572" s="283">
        <f>E573+E574</f>
        <v>0</v>
      </c>
      <c r="F572" s="279">
        <f>F573+F574</f>
        <v>0</v>
      </c>
      <c r="G572" s="280">
        <f>G573+G574</f>
        <v>0</v>
      </c>
      <c r="H572" s="281">
        <f t="shared" ref="H572:M572" si="47">H573+H574</f>
        <v>0</v>
      </c>
      <c r="I572" s="282">
        <f>I573+I574</f>
        <v>0</v>
      </c>
      <c r="J572" s="283">
        <f t="shared" si="47"/>
        <v>0</v>
      </c>
      <c r="K572" s="282">
        <f t="shared" si="47"/>
        <v>0</v>
      </c>
      <c r="L572" s="283">
        <f t="shared" si="47"/>
        <v>0</v>
      </c>
      <c r="M572" s="282">
        <f t="shared" si="47"/>
        <v>0</v>
      </c>
      <c r="N572" s="423"/>
      <c r="O572" s="12"/>
      <c r="P572" s="12"/>
      <c r="Q572" s="12"/>
      <c r="R572" s="12"/>
      <c r="S572" s="12"/>
      <c r="T572" s="12"/>
      <c r="U572" s="12"/>
      <c r="V572" s="12"/>
      <c r="W572" s="12"/>
      <c r="X572" s="12"/>
      <c r="Y572" s="12"/>
      <c r="Z572" s="12"/>
      <c r="AA572" s="12"/>
      <c r="AB572" s="12"/>
      <c r="AC572" s="12"/>
    </row>
    <row r="573" spans="1:29" ht="20.25">
      <c r="A573" s="274" t="s">
        <v>702</v>
      </c>
      <c r="B573" s="959"/>
      <c r="C573" s="331"/>
      <c r="D573" s="220" t="s">
        <v>798</v>
      </c>
      <c r="E573" s="99"/>
      <c r="F573" s="35"/>
      <c r="G573" s="105"/>
      <c r="H573" s="161"/>
      <c r="I573" s="131"/>
      <c r="J573" s="99"/>
      <c r="K573" s="131"/>
      <c r="L573" s="99"/>
      <c r="M573" s="131"/>
      <c r="N573" s="423"/>
      <c r="O573" s="12"/>
      <c r="P573" s="12"/>
      <c r="Q573" s="12"/>
      <c r="R573" s="12"/>
      <c r="S573" s="12"/>
      <c r="T573" s="12"/>
      <c r="U573" s="12"/>
      <c r="V573" s="12"/>
      <c r="W573" s="12"/>
      <c r="X573" s="12"/>
      <c r="Y573" s="12"/>
      <c r="Z573" s="12"/>
      <c r="AA573" s="12"/>
      <c r="AB573" s="12"/>
      <c r="AC573" s="12"/>
    </row>
    <row r="574" spans="1:29" ht="21" thickBot="1">
      <c r="A574" s="274" t="s">
        <v>702</v>
      </c>
      <c r="B574" s="959"/>
      <c r="C574" s="332"/>
      <c r="D574" s="316" t="s">
        <v>798</v>
      </c>
      <c r="E574" s="317"/>
      <c r="F574" s="318"/>
      <c r="G574" s="319"/>
      <c r="H574" s="320"/>
      <c r="I574" s="321"/>
      <c r="J574" s="317"/>
      <c r="K574" s="321"/>
      <c r="L574" s="317"/>
      <c r="M574" s="319"/>
      <c r="N574" s="423"/>
      <c r="O574" s="12"/>
      <c r="P574" s="12"/>
      <c r="Q574" s="12"/>
      <c r="R574" s="12"/>
      <c r="S574" s="12"/>
      <c r="T574" s="12"/>
      <c r="U574" s="12"/>
      <c r="V574" s="12"/>
      <c r="W574" s="12"/>
      <c r="X574" s="12"/>
      <c r="Y574" s="12"/>
      <c r="Z574" s="12"/>
      <c r="AA574" s="12"/>
      <c r="AB574" s="12"/>
      <c r="AC574" s="12"/>
    </row>
    <row r="575" spans="1:29" ht="20.25">
      <c r="A575" s="274" t="s">
        <v>702</v>
      </c>
      <c r="B575" s="959"/>
      <c r="C575" s="977" t="s">
        <v>804</v>
      </c>
      <c r="D575" s="214" t="s">
        <v>798</v>
      </c>
      <c r="E575" s="103">
        <v>65</v>
      </c>
      <c r="F575" s="96">
        <v>0</v>
      </c>
      <c r="G575" s="104">
        <v>70</v>
      </c>
      <c r="H575" s="161">
        <v>76</v>
      </c>
      <c r="I575" s="131">
        <v>78</v>
      </c>
      <c r="J575" s="99">
        <v>82</v>
      </c>
      <c r="K575" s="131">
        <v>85</v>
      </c>
      <c r="L575" s="99">
        <v>90</v>
      </c>
      <c r="M575" s="131">
        <v>94</v>
      </c>
      <c r="N575" s="423"/>
      <c r="O575" s="12"/>
      <c r="P575" s="12"/>
      <c r="Q575" s="12"/>
      <c r="R575" s="12"/>
      <c r="S575" s="12"/>
      <c r="T575" s="12"/>
      <c r="U575" s="12"/>
      <c r="V575" s="12"/>
      <c r="W575" s="12"/>
      <c r="X575" s="12"/>
      <c r="Y575" s="12"/>
      <c r="Z575" s="12"/>
      <c r="AA575" s="12"/>
      <c r="AB575" s="12"/>
      <c r="AC575" s="12"/>
    </row>
    <row r="576" spans="1:29" ht="29.25">
      <c r="A576" s="274" t="s">
        <v>702</v>
      </c>
      <c r="B576" s="959"/>
      <c r="C576" s="978" t="s">
        <v>799</v>
      </c>
      <c r="D576" s="211" t="s">
        <v>800</v>
      </c>
      <c r="E576" s="99">
        <v>45.8</v>
      </c>
      <c r="F576" s="279">
        <f>IF((ISERROR(F575/(E575*F$450/100))),0,(F575/(E575*F$450/100))*100)</f>
        <v>0</v>
      </c>
      <c r="G576" s="280">
        <f>IF((ISERROR(G575/(F575*G$450/100))),0,(G575/(F575*G$450/100))*100)</f>
        <v>0</v>
      </c>
      <c r="H576" s="281">
        <f>IF((ISERROR(H575/(G575*H$450/100))),0,(H575/(G575*H$450/100))*100)</f>
        <v>101.18492589329888</v>
      </c>
      <c r="I576" s="282">
        <f>IF((ISERROR(I575/(G575*I$450/100))),0,(I575/(G575*I$450/100))*100)</f>
        <v>103.75099613171031</v>
      </c>
      <c r="J576" s="283">
        <f>IF((ISERROR(J575/(H575*J$450/100))),0,(J575/(H575*J$450/100))*100)</f>
        <v>101.30961205831481</v>
      </c>
      <c r="K576" s="282">
        <f>IF((ISERROR(K575/(I575*K$450/100))),0,(K575/(I575*K$450/100))*100)</f>
        <v>102.22735509777169</v>
      </c>
      <c r="L576" s="283">
        <f>IF((ISERROR(L575/(J575*L$450/100))),0,(L575/(J575*L$450/100))*100)</f>
        <v>103.34849408184684</v>
      </c>
      <c r="M576" s="282">
        <f>IF((ISERROR(M575/(K575*M$450/100))),0,(M575/(K575*M$450/100))*100)</f>
        <v>103.93630987610472</v>
      </c>
      <c r="N576" s="423"/>
      <c r="O576" s="12"/>
      <c r="P576" s="12"/>
      <c r="Q576" s="12"/>
      <c r="R576" s="12"/>
      <c r="S576" s="12"/>
      <c r="T576" s="12"/>
      <c r="U576" s="12"/>
      <c r="V576" s="12"/>
      <c r="W576" s="12"/>
      <c r="X576" s="12"/>
      <c r="Y576" s="12"/>
      <c r="Z576" s="12"/>
      <c r="AA576" s="12"/>
      <c r="AB576" s="12"/>
      <c r="AC576" s="12"/>
    </row>
    <row r="577" spans="1:29" ht="20.25">
      <c r="A577" s="274" t="s">
        <v>702</v>
      </c>
      <c r="B577" s="959"/>
      <c r="C577" s="142" t="s">
        <v>808</v>
      </c>
      <c r="D577" s="211" t="s">
        <v>798</v>
      </c>
      <c r="E577" s="283">
        <f>SUM(E578:E582)</f>
        <v>65</v>
      </c>
      <c r="F577" s="279">
        <f>SUM(F578:F582)</f>
        <v>0</v>
      </c>
      <c r="G577" s="280">
        <f>SUM(G578:G582)</f>
        <v>70</v>
      </c>
      <c r="H577" s="281">
        <f t="shared" ref="H577:M577" si="48">SUM(H578:H582)</f>
        <v>76</v>
      </c>
      <c r="I577" s="282">
        <f>SUM(I578:I582)</f>
        <v>78</v>
      </c>
      <c r="J577" s="283">
        <f t="shared" si="48"/>
        <v>82</v>
      </c>
      <c r="K577" s="282">
        <v>85</v>
      </c>
      <c r="L577" s="283">
        <f t="shared" si="48"/>
        <v>90</v>
      </c>
      <c r="M577" s="282">
        <f t="shared" si="48"/>
        <v>94</v>
      </c>
      <c r="N577" s="423"/>
      <c r="O577" s="12"/>
      <c r="P577" s="12"/>
      <c r="Q577" s="12"/>
      <c r="R577" s="12"/>
      <c r="S577" s="12"/>
      <c r="T577" s="12"/>
      <c r="U577" s="12"/>
      <c r="V577" s="12"/>
      <c r="W577" s="12"/>
      <c r="X577" s="12"/>
      <c r="Y577" s="12"/>
      <c r="Z577" s="12"/>
      <c r="AA577" s="12"/>
      <c r="AB577" s="12"/>
      <c r="AC577" s="12"/>
    </row>
    <row r="578" spans="1:29" ht="20.25">
      <c r="A578" s="274" t="s">
        <v>702</v>
      </c>
      <c r="B578" s="959"/>
      <c r="C578" s="331" t="s">
        <v>476</v>
      </c>
      <c r="D578" s="220" t="s">
        <v>798</v>
      </c>
      <c r="E578" s="99">
        <v>65</v>
      </c>
      <c r="F578" s="35"/>
      <c r="G578" s="105">
        <v>70</v>
      </c>
      <c r="H578" s="161">
        <v>76</v>
      </c>
      <c r="I578" s="131">
        <v>78</v>
      </c>
      <c r="J578" s="99">
        <v>82</v>
      </c>
      <c r="K578" s="131">
        <v>84</v>
      </c>
      <c r="L578" s="99">
        <v>90</v>
      </c>
      <c r="M578" s="131">
        <v>94</v>
      </c>
      <c r="N578" s="423"/>
      <c r="O578" s="12"/>
      <c r="P578" s="12"/>
      <c r="Q578" s="12"/>
      <c r="R578" s="12"/>
      <c r="S578" s="12"/>
      <c r="T578" s="12"/>
      <c r="U578" s="12"/>
      <c r="V578" s="12"/>
      <c r="W578" s="12"/>
      <c r="X578" s="12"/>
      <c r="Y578" s="12"/>
      <c r="Z578" s="12"/>
      <c r="AA578" s="12"/>
      <c r="AB578" s="12"/>
      <c r="AC578" s="12"/>
    </row>
    <row r="579" spans="1:29" ht="20.25">
      <c r="A579" s="274" t="s">
        <v>702</v>
      </c>
      <c r="B579" s="959"/>
      <c r="C579" s="331"/>
      <c r="D579" s="220" t="s">
        <v>798</v>
      </c>
      <c r="E579" s="99"/>
      <c r="F579" s="35"/>
      <c r="G579" s="105"/>
      <c r="H579" s="161"/>
      <c r="I579" s="131"/>
      <c r="J579" s="99"/>
      <c r="K579" s="131"/>
      <c r="L579" s="99"/>
      <c r="M579" s="131"/>
      <c r="N579" s="423"/>
      <c r="O579" s="12"/>
      <c r="P579" s="12"/>
      <c r="Q579" s="12"/>
      <c r="R579" s="12"/>
      <c r="S579" s="12"/>
      <c r="T579" s="12"/>
      <c r="U579" s="12"/>
      <c r="V579" s="12"/>
      <c r="W579" s="12"/>
      <c r="X579" s="12"/>
      <c r="Y579" s="12"/>
      <c r="Z579" s="12"/>
      <c r="AA579" s="12"/>
      <c r="AB579" s="12"/>
      <c r="AC579" s="12"/>
    </row>
    <row r="580" spans="1:29" ht="20.25">
      <c r="A580" s="274" t="s">
        <v>702</v>
      </c>
      <c r="B580" s="959"/>
      <c r="C580" s="331"/>
      <c r="D580" s="220" t="s">
        <v>798</v>
      </c>
      <c r="E580" s="99"/>
      <c r="F580" s="35"/>
      <c r="G580" s="105"/>
      <c r="H580" s="161"/>
      <c r="I580" s="131"/>
      <c r="J580" s="99"/>
      <c r="K580" s="131"/>
      <c r="L580" s="99"/>
      <c r="M580" s="131"/>
      <c r="N580" s="423"/>
      <c r="O580" s="12"/>
      <c r="P580" s="12"/>
      <c r="Q580" s="12"/>
      <c r="R580" s="12"/>
      <c r="S580" s="12"/>
      <c r="T580" s="12"/>
      <c r="U580" s="12"/>
      <c r="V580" s="12"/>
      <c r="W580" s="12"/>
      <c r="X580" s="12"/>
      <c r="Y580" s="12"/>
      <c r="Z580" s="12"/>
      <c r="AA580" s="12"/>
      <c r="AB580" s="12"/>
      <c r="AC580" s="12"/>
    </row>
    <row r="581" spans="1:29" ht="20.25">
      <c r="A581" s="274" t="s">
        <v>702</v>
      </c>
      <c r="B581" s="959"/>
      <c r="C581" s="331"/>
      <c r="D581" s="220" t="s">
        <v>798</v>
      </c>
      <c r="E581" s="99"/>
      <c r="F581" s="35"/>
      <c r="G581" s="105"/>
      <c r="H581" s="161"/>
      <c r="I581" s="131"/>
      <c r="J581" s="99"/>
      <c r="K581" s="131"/>
      <c r="L581" s="99"/>
      <c r="M581" s="131"/>
      <c r="N581" s="423"/>
      <c r="O581" s="12"/>
      <c r="P581" s="12"/>
      <c r="Q581" s="12"/>
      <c r="R581" s="12"/>
      <c r="S581" s="12"/>
      <c r="T581" s="12"/>
      <c r="U581" s="12"/>
      <c r="V581" s="12"/>
      <c r="W581" s="12"/>
      <c r="X581" s="12"/>
      <c r="Y581" s="12"/>
      <c r="Z581" s="12"/>
      <c r="AA581" s="12"/>
      <c r="AB581" s="12"/>
      <c r="AC581" s="12"/>
    </row>
    <row r="582" spans="1:29" ht="21" thickBot="1">
      <c r="A582" s="274" t="s">
        <v>702</v>
      </c>
      <c r="B582" s="959"/>
      <c r="C582" s="332"/>
      <c r="D582" s="316" t="s">
        <v>798</v>
      </c>
      <c r="E582" s="317"/>
      <c r="F582" s="318"/>
      <c r="G582" s="319"/>
      <c r="H582" s="320"/>
      <c r="I582" s="321"/>
      <c r="J582" s="317"/>
      <c r="K582" s="321"/>
      <c r="L582" s="317"/>
      <c r="M582" s="319"/>
      <c r="N582" s="423"/>
      <c r="O582" s="12"/>
      <c r="P582" s="12"/>
      <c r="Q582" s="12"/>
      <c r="R582" s="12"/>
      <c r="S582" s="12"/>
      <c r="T582" s="12"/>
      <c r="U582" s="12"/>
      <c r="V582" s="12"/>
      <c r="W582" s="12"/>
      <c r="X582" s="12"/>
      <c r="Y582" s="12"/>
      <c r="Z582" s="12"/>
      <c r="AA582" s="12"/>
      <c r="AB582" s="12"/>
      <c r="AC582" s="12"/>
    </row>
    <row r="583" spans="1:29" ht="20.25">
      <c r="A583" s="274" t="s">
        <v>702</v>
      </c>
      <c r="B583" s="959"/>
      <c r="C583" s="977" t="s">
        <v>805</v>
      </c>
      <c r="D583" s="214" t="s">
        <v>798</v>
      </c>
      <c r="E583" s="103"/>
      <c r="F583" s="96"/>
      <c r="G583" s="104"/>
      <c r="H583" s="129"/>
      <c r="I583" s="130"/>
      <c r="J583" s="103"/>
      <c r="K583" s="130"/>
      <c r="L583" s="103"/>
      <c r="M583" s="130"/>
      <c r="N583" s="423"/>
      <c r="O583" s="12"/>
      <c r="P583" s="12"/>
      <c r="Q583" s="12"/>
      <c r="R583" s="12"/>
      <c r="S583" s="12"/>
      <c r="T583" s="12"/>
      <c r="U583" s="12"/>
      <c r="V583" s="12"/>
      <c r="W583" s="12"/>
      <c r="X583" s="12"/>
      <c r="Y583" s="12"/>
      <c r="Z583" s="12"/>
      <c r="AA583" s="12"/>
      <c r="AB583" s="12"/>
      <c r="AC583" s="12"/>
    </row>
    <row r="584" spans="1:29" ht="29.25">
      <c r="A584" s="274" t="s">
        <v>702</v>
      </c>
      <c r="B584" s="959"/>
      <c r="C584" s="978" t="s">
        <v>799</v>
      </c>
      <c r="D584" s="211" t="s">
        <v>800</v>
      </c>
      <c r="E584" s="99"/>
      <c r="F584" s="279">
        <f>IF((ISERROR(F583/(E583*F$450/100))),0,(F583/(E583*F$450/100))*100)</f>
        <v>0</v>
      </c>
      <c r="G584" s="280">
        <f>IF((ISERROR(G583/(F583*G$450/100))),0,(G583/(F583*G$450/100))*100)</f>
        <v>0</v>
      </c>
      <c r="H584" s="281">
        <f>IF((ISERROR(H583/(G583*H$450/100))),0,(H583/(G583*H$450/100))*100)</f>
        <v>0</v>
      </c>
      <c r="I584" s="282">
        <f>IF((ISERROR(I583/(G583*I$450/100))),0,(I583/(G583*I$450/100))*100)</f>
        <v>0</v>
      </c>
      <c r="J584" s="283">
        <f>IF((ISERROR(J583/(H583*J$450/100))),0,(J583/(H583*J$450/100))*100)</f>
        <v>0</v>
      </c>
      <c r="K584" s="282">
        <f>IF((ISERROR(K583/(I583*K$450/100))),0,(K583/(I583*K$450/100))*100)</f>
        <v>0</v>
      </c>
      <c r="L584" s="283">
        <f>IF((ISERROR(L583/(J583*L$450/100))),0,(L583/(J583*L$450/100))*100)</f>
        <v>0</v>
      </c>
      <c r="M584" s="282">
        <f>IF((ISERROR(M583/(K583*M$450/100))),0,(M583/(K583*M$450/100))*100)</f>
        <v>0</v>
      </c>
      <c r="N584" s="423"/>
      <c r="O584" s="12"/>
      <c r="P584" s="12"/>
      <c r="Q584" s="12"/>
      <c r="R584" s="12"/>
      <c r="S584" s="12"/>
      <c r="T584" s="12"/>
      <c r="U584" s="12"/>
      <c r="V584" s="12"/>
      <c r="W584" s="12"/>
      <c r="X584" s="12"/>
      <c r="Y584" s="12"/>
      <c r="Z584" s="12"/>
      <c r="AA584" s="12"/>
      <c r="AB584" s="12"/>
      <c r="AC584" s="12"/>
    </row>
    <row r="585" spans="1:29" ht="20.25">
      <c r="A585" s="274" t="s">
        <v>702</v>
      </c>
      <c r="B585" s="959"/>
      <c r="C585" s="142" t="s">
        <v>808</v>
      </c>
      <c r="D585" s="211" t="s">
        <v>798</v>
      </c>
      <c r="E585" s="283">
        <f>E586+E587</f>
        <v>0</v>
      </c>
      <c r="F585" s="279">
        <f>F586+F587</f>
        <v>0</v>
      </c>
      <c r="G585" s="280">
        <f>G586+G587</f>
        <v>0</v>
      </c>
      <c r="H585" s="281">
        <f t="shared" ref="H585:M585" si="49">H586+H587</f>
        <v>0</v>
      </c>
      <c r="I585" s="282">
        <f>I586+I587</f>
        <v>0</v>
      </c>
      <c r="J585" s="283">
        <f t="shared" si="49"/>
        <v>0</v>
      </c>
      <c r="K585" s="282">
        <f t="shared" si="49"/>
        <v>0</v>
      </c>
      <c r="L585" s="283">
        <f t="shared" si="49"/>
        <v>0</v>
      </c>
      <c r="M585" s="282">
        <f t="shared" si="49"/>
        <v>0</v>
      </c>
      <c r="N585" s="423"/>
      <c r="O585" s="12"/>
      <c r="P585" s="12"/>
      <c r="Q585" s="12"/>
      <c r="R585" s="12"/>
      <c r="S585" s="12"/>
      <c r="T585" s="12"/>
      <c r="U585" s="12"/>
      <c r="V585" s="12"/>
      <c r="W585" s="12"/>
      <c r="X585" s="12"/>
      <c r="Y585" s="12"/>
      <c r="Z585" s="12"/>
      <c r="AA585" s="12"/>
      <c r="AB585" s="12"/>
      <c r="AC585" s="12"/>
    </row>
    <row r="586" spans="1:29" ht="20.25">
      <c r="A586" s="274" t="s">
        <v>702</v>
      </c>
      <c r="B586" s="959"/>
      <c r="C586" s="331"/>
      <c r="D586" s="220" t="s">
        <v>798</v>
      </c>
      <c r="E586" s="99"/>
      <c r="F586" s="35"/>
      <c r="G586" s="105"/>
      <c r="H586" s="161"/>
      <c r="I586" s="131"/>
      <c r="J586" s="99"/>
      <c r="K586" s="131"/>
      <c r="L586" s="99"/>
      <c r="M586" s="131"/>
      <c r="N586" s="423"/>
      <c r="O586" s="12"/>
      <c r="P586" s="12"/>
      <c r="Q586" s="12"/>
      <c r="R586" s="12"/>
      <c r="S586" s="12"/>
      <c r="T586" s="12"/>
      <c r="U586" s="12"/>
      <c r="V586" s="12"/>
      <c r="W586" s="12"/>
      <c r="X586" s="12"/>
      <c r="Y586" s="12"/>
      <c r="Z586" s="12"/>
      <c r="AA586" s="12"/>
      <c r="AB586" s="12"/>
      <c r="AC586" s="12"/>
    </row>
    <row r="587" spans="1:29" ht="21" thickBot="1">
      <c r="A587" s="274" t="s">
        <v>702</v>
      </c>
      <c r="B587" s="959"/>
      <c r="C587" s="332"/>
      <c r="D587" s="316" t="s">
        <v>798</v>
      </c>
      <c r="E587" s="317"/>
      <c r="F587" s="318"/>
      <c r="G587" s="319"/>
      <c r="H587" s="320"/>
      <c r="I587" s="321"/>
      <c r="J587" s="317"/>
      <c r="K587" s="321"/>
      <c r="L587" s="317"/>
      <c r="M587" s="319"/>
      <c r="N587" s="423"/>
      <c r="O587" s="12"/>
      <c r="P587" s="12"/>
      <c r="Q587" s="12"/>
      <c r="R587" s="12"/>
      <c r="S587" s="12"/>
      <c r="T587" s="12"/>
      <c r="U587" s="12"/>
      <c r="V587" s="12"/>
      <c r="W587" s="12"/>
      <c r="X587" s="12"/>
      <c r="Y587" s="12"/>
      <c r="Z587" s="12"/>
      <c r="AA587" s="12"/>
      <c r="AB587" s="12"/>
      <c r="AC587" s="12"/>
    </row>
    <row r="588" spans="1:29" ht="20.25">
      <c r="A588" s="274" t="s">
        <v>702</v>
      </c>
      <c r="B588" s="959"/>
      <c r="C588" s="977" t="s">
        <v>811</v>
      </c>
      <c r="D588" s="214" t="s">
        <v>798</v>
      </c>
      <c r="E588" s="103">
        <v>4438</v>
      </c>
      <c r="F588" s="96">
        <v>5542</v>
      </c>
      <c r="G588" s="104">
        <v>3340</v>
      </c>
      <c r="H588" s="129">
        <v>3588</v>
      </c>
      <c r="I588" s="130">
        <v>3595</v>
      </c>
      <c r="J588" s="103">
        <v>3830</v>
      </c>
      <c r="K588" s="130">
        <v>3845</v>
      </c>
      <c r="L588" s="103">
        <v>4080</v>
      </c>
      <c r="M588" s="130">
        <v>4110</v>
      </c>
      <c r="N588" s="423"/>
      <c r="O588" s="12"/>
      <c r="P588" s="12"/>
      <c r="Q588" s="12"/>
      <c r="R588" s="12"/>
      <c r="S588" s="12"/>
      <c r="T588" s="12"/>
      <c r="U588" s="12"/>
      <c r="V588" s="12"/>
      <c r="W588" s="12"/>
      <c r="X588" s="12"/>
      <c r="Y588" s="12"/>
      <c r="Z588" s="12"/>
      <c r="AA588" s="12"/>
      <c r="AB588" s="12"/>
      <c r="AC588" s="12"/>
    </row>
    <row r="589" spans="1:29" ht="29.25">
      <c r="A589" s="274" t="s">
        <v>702</v>
      </c>
      <c r="B589" s="959"/>
      <c r="C589" s="978" t="s">
        <v>799</v>
      </c>
      <c r="D589" s="211" t="s">
        <v>800</v>
      </c>
      <c r="E589" s="99">
        <v>97.5</v>
      </c>
      <c r="F589" s="279">
        <f>IF((ISERROR(F588/(E588*F$450/100))),0,(F588/(E588*F$450/100))*100)</f>
        <v>118.59075658388902</v>
      </c>
      <c r="G589" s="280">
        <f>IF((ISERROR(G588/(F588*G$450/100))),0,(G588/(F588*G$450/100))*100)</f>
        <v>54.738467249011045</v>
      </c>
      <c r="H589" s="281">
        <f>IF((ISERROR(H588/(G588*H$450/100))),0,(H588/(G588*H$450/100))*100)</f>
        <v>100.11663247463341</v>
      </c>
      <c r="I589" s="282">
        <f>IF((ISERROR(I588/(G588*I$450/100))),0,(I588/(G588*I$450/100))*100)</f>
        <v>100.21855587496123</v>
      </c>
      <c r="J589" s="283">
        <f>IF((ISERROR(J588/(H588*J$450/100))),0,(J588/(H588*J$450/100))*100)</f>
        <v>100.22976955003899</v>
      </c>
      <c r="K589" s="282">
        <f>IF((ISERROR(K588/(I588*K$450/100))),0,(K588/(I588*K$450/100))*100)</f>
        <v>100.33218053627655</v>
      </c>
      <c r="L589" s="283">
        <f>IF((ISERROR(L588/(J588*L$450/100))),0,(L588/(J588*L$450/100))*100)</f>
        <v>100.30830339432167</v>
      </c>
      <c r="M589" s="282">
        <f>IF((ISERROR(M588/(K588*M$450/100))),0,(M588/(K588*M$450/100))*100)</f>
        <v>100.46246812720909</v>
      </c>
      <c r="N589" s="423"/>
      <c r="O589" s="12"/>
      <c r="P589" s="12"/>
      <c r="Q589" s="12"/>
      <c r="R589" s="12"/>
      <c r="S589" s="12"/>
      <c r="T589" s="12"/>
      <c r="U589" s="12"/>
      <c r="V589" s="12"/>
      <c r="W589" s="12"/>
      <c r="X589" s="12"/>
      <c r="Y589" s="12"/>
      <c r="Z589" s="12"/>
      <c r="AA589" s="12"/>
      <c r="AB589" s="12"/>
      <c r="AC589" s="12"/>
    </row>
    <row r="590" spans="1:29" ht="20.25">
      <c r="A590" s="274" t="s">
        <v>702</v>
      </c>
      <c r="B590" s="959"/>
      <c r="C590" s="142" t="s">
        <v>808</v>
      </c>
      <c r="D590" s="211" t="s">
        <v>798</v>
      </c>
      <c r="E590" s="283">
        <f t="shared" ref="E590:M590" si="50">E591+E592</f>
        <v>4438</v>
      </c>
      <c r="F590" s="279">
        <f t="shared" si="50"/>
        <v>5442</v>
      </c>
      <c r="G590" s="280">
        <f t="shared" si="50"/>
        <v>3340</v>
      </c>
      <c r="H590" s="281">
        <f t="shared" si="50"/>
        <v>3588</v>
      </c>
      <c r="I590" s="282">
        <f t="shared" si="50"/>
        <v>3595</v>
      </c>
      <c r="J590" s="283">
        <f t="shared" si="50"/>
        <v>3830</v>
      </c>
      <c r="K590" s="282">
        <f t="shared" si="50"/>
        <v>3845</v>
      </c>
      <c r="L590" s="283">
        <f t="shared" si="50"/>
        <v>4080</v>
      </c>
      <c r="M590" s="280">
        <f t="shared" si="50"/>
        <v>4110</v>
      </c>
      <c r="N590" s="423"/>
      <c r="O590" s="12"/>
      <c r="P590" s="12"/>
      <c r="Q590" s="12"/>
      <c r="R590" s="12"/>
      <c r="S590" s="12"/>
      <c r="T590" s="12"/>
      <c r="U590" s="12"/>
      <c r="V590" s="12"/>
      <c r="W590" s="12"/>
      <c r="X590" s="12"/>
      <c r="Y590" s="12"/>
      <c r="Z590" s="12"/>
      <c r="AA590" s="12"/>
      <c r="AB590" s="12"/>
      <c r="AC590" s="12"/>
    </row>
    <row r="591" spans="1:29" ht="20.25">
      <c r="A591" s="274" t="s">
        <v>702</v>
      </c>
      <c r="B591" s="959"/>
      <c r="C591" s="331" t="s">
        <v>474</v>
      </c>
      <c r="D591" s="220" t="s">
        <v>798</v>
      </c>
      <c r="E591" s="99">
        <v>4438</v>
      </c>
      <c r="F591" s="35">
        <v>2938</v>
      </c>
      <c r="G591" s="105">
        <v>3340</v>
      </c>
      <c r="H591" s="161">
        <v>3588</v>
      </c>
      <c r="I591" s="131">
        <v>3595</v>
      </c>
      <c r="J591" s="99">
        <v>3830</v>
      </c>
      <c r="K591" s="131">
        <v>3845</v>
      </c>
      <c r="L591" s="99">
        <v>4080</v>
      </c>
      <c r="M591" s="131">
        <v>4110</v>
      </c>
      <c r="N591" s="423"/>
      <c r="O591" s="12"/>
      <c r="P591" s="12"/>
      <c r="Q591" s="12"/>
      <c r="R591" s="12"/>
      <c r="S591" s="12"/>
      <c r="T591" s="12"/>
      <c r="U591" s="12"/>
      <c r="V591" s="12"/>
      <c r="W591" s="12"/>
      <c r="X591" s="12"/>
      <c r="Y591" s="12"/>
      <c r="Z591" s="12"/>
      <c r="AA591" s="12"/>
      <c r="AB591" s="12"/>
      <c r="AC591" s="12"/>
    </row>
    <row r="592" spans="1:29" ht="21" thickBot="1">
      <c r="A592" s="274" t="s">
        <v>702</v>
      </c>
      <c r="B592" s="959"/>
      <c r="C592" s="332" t="s">
        <v>475</v>
      </c>
      <c r="D592" s="316" t="s">
        <v>798</v>
      </c>
      <c r="E592" s="317"/>
      <c r="F592" s="318">
        <v>2504</v>
      </c>
      <c r="G592" s="319"/>
      <c r="H592" s="320"/>
      <c r="I592" s="321"/>
      <c r="J592" s="317"/>
      <c r="K592" s="321"/>
      <c r="L592" s="317"/>
      <c r="M592" s="319"/>
      <c r="N592" s="423"/>
      <c r="O592" s="12"/>
      <c r="P592" s="12"/>
      <c r="Q592" s="12"/>
      <c r="R592" s="12"/>
      <c r="S592" s="12"/>
      <c r="T592" s="12"/>
      <c r="U592" s="12"/>
      <c r="V592" s="12"/>
      <c r="W592" s="12"/>
      <c r="X592" s="12"/>
      <c r="Y592" s="12"/>
      <c r="Z592" s="12"/>
      <c r="AA592" s="12"/>
      <c r="AB592" s="12"/>
      <c r="AC592" s="12"/>
    </row>
    <row r="593" spans="1:29" ht="20.25">
      <c r="A593" s="274" t="s">
        <v>702</v>
      </c>
      <c r="B593" s="959"/>
      <c r="C593" s="977" t="s">
        <v>812</v>
      </c>
      <c r="D593" s="214" t="s">
        <v>798</v>
      </c>
      <c r="E593" s="103">
        <v>967</v>
      </c>
      <c r="F593" s="96">
        <v>0</v>
      </c>
      <c r="G593" s="104">
        <v>0</v>
      </c>
      <c r="H593" s="129">
        <v>0</v>
      </c>
      <c r="I593" s="130">
        <v>0</v>
      </c>
      <c r="J593" s="103">
        <v>0</v>
      </c>
      <c r="K593" s="130">
        <v>0</v>
      </c>
      <c r="L593" s="103">
        <v>0</v>
      </c>
      <c r="M593" s="130">
        <v>0</v>
      </c>
      <c r="N593" s="423"/>
      <c r="O593" s="12"/>
      <c r="P593" s="12"/>
      <c r="Q593" s="12"/>
      <c r="R593" s="12"/>
      <c r="S593" s="12"/>
      <c r="T593" s="12"/>
      <c r="U593" s="12"/>
      <c r="V593" s="12"/>
      <c r="W593" s="12"/>
      <c r="X593" s="12"/>
      <c r="Y593" s="12"/>
      <c r="Z593" s="12"/>
      <c r="AA593" s="12"/>
      <c r="AB593" s="12"/>
      <c r="AC593" s="12"/>
    </row>
    <row r="594" spans="1:29" ht="29.25">
      <c r="A594" s="274" t="s">
        <v>702</v>
      </c>
      <c r="B594" s="959"/>
      <c r="C594" s="978" t="s">
        <v>799</v>
      </c>
      <c r="D594" s="211" t="s">
        <v>800</v>
      </c>
      <c r="E594" s="99">
        <v>194.4</v>
      </c>
      <c r="F594" s="279">
        <f>IF((ISERROR(F593/(E593*F$450/100))),0,(F593/(E593*F$450/100))*100)</f>
        <v>0</v>
      </c>
      <c r="G594" s="280">
        <f>IF((ISERROR(G593/(F593*G$450/100))),0,(G593/(F593*G$450/100))*100)</f>
        <v>0</v>
      </c>
      <c r="H594" s="281">
        <f>IF((ISERROR(H593/(G593*H$450/100))),0,(H593/(G593*H$450/100))*100)</f>
        <v>0</v>
      </c>
      <c r="I594" s="282">
        <f>IF((ISERROR(I593/(G593*I$450/100))),0,(I593/(G593*I$450/100))*100)</f>
        <v>0</v>
      </c>
      <c r="J594" s="283">
        <f>IF((ISERROR(J593/(H593*J$450/100))),0,(J593/(H593*J$450/100))*100)</f>
        <v>0</v>
      </c>
      <c r="K594" s="282">
        <f>IF((ISERROR(K593/(I593*K$450/100))),0,(K593/(I593*K$450/100))*100)</f>
        <v>0</v>
      </c>
      <c r="L594" s="283">
        <f>IF((ISERROR(L593/(J593*L$450/100))),0,(L593/(J593*L$450/100))*100)</f>
        <v>0</v>
      </c>
      <c r="M594" s="282">
        <f>IF((ISERROR(M593/(K593*M$450/100))),0,(M593/(K593*M$450/100))*100)</f>
        <v>0</v>
      </c>
      <c r="N594" s="423"/>
      <c r="O594" s="12"/>
      <c r="P594" s="12"/>
      <c r="Q594" s="12"/>
      <c r="R594" s="12"/>
      <c r="S594" s="12"/>
      <c r="T594" s="12"/>
      <c r="U594" s="12"/>
      <c r="V594" s="12"/>
      <c r="W594" s="12"/>
      <c r="X594" s="12"/>
      <c r="Y594" s="12"/>
      <c r="Z594" s="12"/>
      <c r="AA594" s="12"/>
      <c r="AB594" s="12"/>
      <c r="AC594" s="12"/>
    </row>
    <row r="595" spans="1:29" ht="20.25">
      <c r="A595" s="274" t="s">
        <v>702</v>
      </c>
      <c r="B595" s="959"/>
      <c r="C595" s="142" t="s">
        <v>808</v>
      </c>
      <c r="D595" s="211" t="s">
        <v>798</v>
      </c>
      <c r="E595" s="283">
        <f>E596</f>
        <v>967</v>
      </c>
      <c r="F595" s="279">
        <f>F596</f>
        <v>0</v>
      </c>
      <c r="G595" s="280">
        <f>G596</f>
        <v>0</v>
      </c>
      <c r="H595" s="281">
        <f t="shared" ref="H595:M595" si="51">H596</f>
        <v>0</v>
      </c>
      <c r="I595" s="282">
        <f>I596</f>
        <v>0</v>
      </c>
      <c r="J595" s="283">
        <f t="shared" si="51"/>
        <v>0</v>
      </c>
      <c r="K595" s="282">
        <f t="shared" si="51"/>
        <v>0</v>
      </c>
      <c r="L595" s="283">
        <f t="shared" si="51"/>
        <v>0</v>
      </c>
      <c r="M595" s="282">
        <f t="shared" si="51"/>
        <v>0</v>
      </c>
      <c r="N595" s="423"/>
      <c r="O595" s="12"/>
      <c r="P595" s="12"/>
      <c r="Q595" s="12"/>
      <c r="R595" s="12"/>
      <c r="S595" s="12"/>
      <c r="T595" s="12"/>
      <c r="U595" s="12"/>
      <c r="V595" s="12"/>
      <c r="W595" s="12"/>
      <c r="X595" s="12"/>
      <c r="Y595" s="12"/>
      <c r="Z595" s="12"/>
      <c r="AA595" s="12"/>
      <c r="AB595" s="12"/>
      <c r="AC595" s="12"/>
    </row>
    <row r="596" spans="1:29" ht="21" thickBot="1">
      <c r="A596" s="274" t="s">
        <v>702</v>
      </c>
      <c r="B596" s="959"/>
      <c r="C596" s="332" t="s">
        <v>476</v>
      </c>
      <c r="D596" s="316" t="s">
        <v>798</v>
      </c>
      <c r="E596" s="317">
        <v>967</v>
      </c>
      <c r="F596" s="318"/>
      <c r="G596" s="319"/>
      <c r="H596" s="320"/>
      <c r="I596" s="321"/>
      <c r="J596" s="317"/>
      <c r="K596" s="321"/>
      <c r="L596" s="317"/>
      <c r="M596" s="319"/>
      <c r="N596" s="423"/>
      <c r="O596" s="12"/>
      <c r="P596" s="12"/>
      <c r="Q596" s="12"/>
      <c r="R596" s="12"/>
      <c r="S596" s="12"/>
      <c r="T596" s="12"/>
      <c r="U596" s="12"/>
      <c r="V596" s="12"/>
      <c r="W596" s="12"/>
      <c r="X596" s="12"/>
      <c r="Y596" s="12"/>
      <c r="Z596" s="12"/>
      <c r="AA596" s="12"/>
      <c r="AB596" s="12"/>
      <c r="AC596" s="12"/>
    </row>
    <row r="597" spans="1:29" ht="20.25">
      <c r="A597" s="274" t="s">
        <v>702</v>
      </c>
      <c r="B597" s="959"/>
      <c r="C597" s="977" t="s">
        <v>813</v>
      </c>
      <c r="D597" s="214" t="s">
        <v>798</v>
      </c>
      <c r="E597" s="103">
        <v>159</v>
      </c>
      <c r="F597" s="96">
        <v>0</v>
      </c>
      <c r="G597" s="104">
        <v>0</v>
      </c>
      <c r="H597" s="129">
        <v>0</v>
      </c>
      <c r="I597" s="130">
        <v>0</v>
      </c>
      <c r="J597" s="103">
        <v>2000</v>
      </c>
      <c r="K597" s="130">
        <v>2000</v>
      </c>
      <c r="L597" s="103">
        <v>0</v>
      </c>
      <c r="M597" s="130">
        <v>0</v>
      </c>
      <c r="N597" s="423"/>
      <c r="O597" s="12"/>
      <c r="P597" s="12"/>
      <c r="Q597" s="12"/>
      <c r="R597" s="12"/>
      <c r="S597" s="12"/>
      <c r="T597" s="12"/>
      <c r="U597" s="12"/>
      <c r="V597" s="12"/>
      <c r="W597" s="12"/>
      <c r="X597" s="12"/>
      <c r="Y597" s="12"/>
      <c r="Z597" s="12"/>
      <c r="AA597" s="12"/>
      <c r="AB597" s="12"/>
      <c r="AC597" s="12"/>
    </row>
    <row r="598" spans="1:29" ht="29.25">
      <c r="A598" s="274" t="s">
        <v>702</v>
      </c>
      <c r="B598" s="959"/>
      <c r="C598" s="978" t="s">
        <v>799</v>
      </c>
      <c r="D598" s="211" t="s">
        <v>800</v>
      </c>
      <c r="E598" s="99">
        <v>11.1</v>
      </c>
      <c r="F598" s="279">
        <f>IF((ISERROR(F597/(E597*F$450/100))),0,(F597/(E597*F$450/100))*100)</f>
        <v>0</v>
      </c>
      <c r="G598" s="280">
        <f>IF((ISERROR(G597/(F597*G$450/100))),0,(G597/(F597*G$450/100))*100)</f>
        <v>0</v>
      </c>
      <c r="H598" s="281">
        <f>IF((ISERROR(H597/(G597*H$450/100))),0,(H597/(G597*H$450/100))*100)</f>
        <v>0</v>
      </c>
      <c r="I598" s="282">
        <f>IF((ISERROR(I597/(G597*I$450/100))),0,(I597/(G597*I$450/100))*100)</f>
        <v>0</v>
      </c>
      <c r="J598" s="283">
        <f>IF((ISERROR(J597/(H597*J$450/100))),0,(J597/(H597*J$450/100))*100)</f>
        <v>0</v>
      </c>
      <c r="K598" s="282">
        <f>IF((ISERROR(K597/(I597*K$450/100))),0,(K597/(I597*K$450/100))*100)</f>
        <v>0</v>
      </c>
      <c r="L598" s="283">
        <f>IF((ISERROR(L597/(J597*L$450/100))),0,(L597/(J597*L$450/100))*100)</f>
        <v>0</v>
      </c>
      <c r="M598" s="282">
        <f>IF((ISERROR(M597/(K597*M$450/100))),0,(M597/(K597*M$450/100))*100)</f>
        <v>0</v>
      </c>
      <c r="N598" s="423"/>
      <c r="O598" s="12"/>
      <c r="P598" s="12"/>
      <c r="Q598" s="12"/>
      <c r="R598" s="12"/>
      <c r="S598" s="12"/>
      <c r="T598" s="12"/>
      <c r="U598" s="12"/>
      <c r="V598" s="12"/>
      <c r="W598" s="12"/>
      <c r="X598" s="12"/>
      <c r="Y598" s="12"/>
      <c r="Z598" s="12"/>
      <c r="AA598" s="12"/>
      <c r="AB598" s="12"/>
      <c r="AC598" s="12"/>
    </row>
    <row r="599" spans="1:29" ht="20.25">
      <c r="A599" s="274" t="s">
        <v>702</v>
      </c>
      <c r="B599" s="959"/>
      <c r="C599" s="142" t="s">
        <v>808</v>
      </c>
      <c r="D599" s="211" t="s">
        <v>798</v>
      </c>
      <c r="E599" s="283">
        <f>SUM(E600:E606)</f>
        <v>159</v>
      </c>
      <c r="F599" s="279">
        <f>SUM(F600:F606)</f>
        <v>0</v>
      </c>
      <c r="G599" s="280">
        <f>SUM(G600:G606)</f>
        <v>0</v>
      </c>
      <c r="H599" s="281">
        <f t="shared" ref="H599:M599" si="52">SUM(H600:H606)</f>
        <v>0</v>
      </c>
      <c r="I599" s="282">
        <f t="shared" si="52"/>
        <v>0</v>
      </c>
      <c r="J599" s="283">
        <f t="shared" si="52"/>
        <v>2000</v>
      </c>
      <c r="K599" s="282">
        <f t="shared" si="52"/>
        <v>2000</v>
      </c>
      <c r="L599" s="283">
        <f t="shared" si="52"/>
        <v>0</v>
      </c>
      <c r="M599" s="282">
        <f t="shared" si="52"/>
        <v>0</v>
      </c>
      <c r="N599" s="423"/>
      <c r="O599" s="12"/>
      <c r="P599" s="12"/>
      <c r="Q599" s="12"/>
      <c r="R599" s="12"/>
      <c r="S599" s="12"/>
      <c r="T599" s="12"/>
      <c r="U599" s="12"/>
      <c r="V599" s="12"/>
      <c r="W599" s="12"/>
      <c r="X599" s="12"/>
      <c r="Y599" s="12"/>
      <c r="Z599" s="12"/>
      <c r="AA599" s="12"/>
      <c r="AB599" s="12"/>
      <c r="AC599" s="12"/>
    </row>
    <row r="600" spans="1:29" ht="20.25">
      <c r="A600" s="274" t="s">
        <v>702</v>
      </c>
      <c r="B600" s="959"/>
      <c r="C600" s="331" t="s">
        <v>476</v>
      </c>
      <c r="D600" s="220" t="s">
        <v>798</v>
      </c>
      <c r="E600" s="99">
        <v>159</v>
      </c>
      <c r="F600" s="35"/>
      <c r="G600" s="105"/>
      <c r="H600" s="161"/>
      <c r="I600" s="131"/>
      <c r="J600" s="99"/>
      <c r="K600" s="131"/>
      <c r="L600" s="99"/>
      <c r="M600" s="131"/>
      <c r="N600" s="423"/>
      <c r="O600" s="12"/>
      <c r="P600" s="12"/>
      <c r="Q600" s="12"/>
      <c r="R600" s="12"/>
      <c r="S600" s="12"/>
      <c r="T600" s="12"/>
      <c r="U600" s="12"/>
      <c r="V600" s="12"/>
      <c r="W600" s="12"/>
      <c r="X600" s="12"/>
      <c r="Y600" s="12"/>
      <c r="Z600" s="12"/>
      <c r="AA600" s="12"/>
      <c r="AB600" s="12"/>
      <c r="AC600" s="12"/>
    </row>
    <row r="601" spans="1:29" ht="20.25">
      <c r="A601" s="274" t="s">
        <v>702</v>
      </c>
      <c r="B601" s="959"/>
      <c r="C601" s="331" t="s">
        <v>486</v>
      </c>
      <c r="D601" s="220" t="s">
        <v>798</v>
      </c>
      <c r="E601" s="99"/>
      <c r="F601" s="35"/>
      <c r="G601" s="105"/>
      <c r="H601" s="161"/>
      <c r="I601" s="131"/>
      <c r="J601" s="99">
        <v>2000</v>
      </c>
      <c r="K601" s="131">
        <v>2000</v>
      </c>
      <c r="L601" s="99"/>
      <c r="M601" s="131"/>
      <c r="N601" s="423"/>
      <c r="O601" s="12"/>
      <c r="P601" s="12"/>
      <c r="Q601" s="12"/>
      <c r="R601" s="12"/>
      <c r="S601" s="12"/>
      <c r="T601" s="12"/>
      <c r="U601" s="12"/>
      <c r="V601" s="12"/>
      <c r="W601" s="12"/>
      <c r="X601" s="12"/>
      <c r="Y601" s="12"/>
      <c r="Z601" s="12"/>
      <c r="AA601" s="12"/>
      <c r="AB601" s="12"/>
      <c r="AC601" s="12"/>
    </row>
    <row r="602" spans="1:29" ht="20.25">
      <c r="A602" s="274" t="s">
        <v>702</v>
      </c>
      <c r="B602" s="959"/>
      <c r="C602" s="331"/>
      <c r="D602" s="220" t="s">
        <v>798</v>
      </c>
      <c r="E602" s="99"/>
      <c r="F602" s="35"/>
      <c r="G602" s="105"/>
      <c r="H602" s="161"/>
      <c r="I602" s="131"/>
      <c r="J602" s="99"/>
      <c r="K602" s="131"/>
      <c r="L602" s="99"/>
      <c r="M602" s="131"/>
      <c r="N602" s="423"/>
      <c r="O602" s="12"/>
      <c r="P602" s="12"/>
      <c r="Q602" s="12"/>
      <c r="R602" s="12"/>
      <c r="S602" s="12"/>
      <c r="T602" s="12"/>
      <c r="U602" s="12"/>
      <c r="V602" s="12"/>
      <c r="W602" s="12"/>
      <c r="X602" s="12"/>
      <c r="Y602" s="12"/>
      <c r="Z602" s="12"/>
      <c r="AA602" s="12"/>
      <c r="AB602" s="12"/>
      <c r="AC602" s="12"/>
    </row>
    <row r="603" spans="1:29" ht="20.25">
      <c r="A603" s="274" t="s">
        <v>702</v>
      </c>
      <c r="B603" s="959"/>
      <c r="C603" s="331"/>
      <c r="D603" s="220" t="s">
        <v>798</v>
      </c>
      <c r="E603" s="99"/>
      <c r="F603" s="35"/>
      <c r="G603" s="105"/>
      <c r="H603" s="161"/>
      <c r="I603" s="131"/>
      <c r="J603" s="99"/>
      <c r="K603" s="131"/>
      <c r="L603" s="99"/>
      <c r="M603" s="131"/>
      <c r="N603" s="423"/>
      <c r="O603" s="12"/>
      <c r="P603" s="12"/>
      <c r="Q603" s="12"/>
      <c r="R603" s="12"/>
      <c r="S603" s="12"/>
      <c r="T603" s="12"/>
      <c r="U603" s="12"/>
      <c r="V603" s="12"/>
      <c r="W603" s="12"/>
      <c r="X603" s="12"/>
      <c r="Y603" s="12"/>
      <c r="Z603" s="12"/>
      <c r="AA603" s="12"/>
      <c r="AB603" s="12"/>
      <c r="AC603" s="12"/>
    </row>
    <row r="604" spans="1:29" ht="20.25">
      <c r="A604" s="274" t="s">
        <v>702</v>
      </c>
      <c r="B604" s="959"/>
      <c r="C604" s="331"/>
      <c r="D604" s="220" t="s">
        <v>798</v>
      </c>
      <c r="E604" s="99"/>
      <c r="F604" s="35"/>
      <c r="G604" s="105"/>
      <c r="H604" s="161"/>
      <c r="I604" s="131"/>
      <c r="J604" s="99"/>
      <c r="K604" s="131"/>
      <c r="L604" s="99"/>
      <c r="M604" s="131"/>
      <c r="N604" s="423"/>
      <c r="O604" s="12"/>
      <c r="P604" s="12"/>
      <c r="Q604" s="12"/>
      <c r="R604" s="12"/>
      <c r="S604" s="12"/>
      <c r="T604" s="12"/>
      <c r="U604" s="12"/>
      <c r="V604" s="12"/>
      <c r="W604" s="12"/>
      <c r="X604" s="12"/>
      <c r="Y604" s="12"/>
      <c r="Z604" s="12"/>
      <c r="AA604" s="12"/>
      <c r="AB604" s="12"/>
      <c r="AC604" s="12"/>
    </row>
    <row r="605" spans="1:29" ht="20.25">
      <c r="A605" s="274" t="s">
        <v>702</v>
      </c>
      <c r="B605" s="959"/>
      <c r="C605" s="331"/>
      <c r="D605" s="220" t="s">
        <v>798</v>
      </c>
      <c r="E605" s="99"/>
      <c r="F605" s="35"/>
      <c r="G605" s="105"/>
      <c r="H605" s="161"/>
      <c r="I605" s="131"/>
      <c r="J605" s="99"/>
      <c r="K605" s="131"/>
      <c r="L605" s="99"/>
      <c r="M605" s="131"/>
      <c r="N605" s="423"/>
      <c r="O605" s="12"/>
      <c r="P605" s="12"/>
      <c r="Q605" s="12"/>
      <c r="R605" s="12"/>
      <c r="S605" s="12"/>
      <c r="T605" s="12"/>
      <c r="U605" s="12"/>
      <c r="V605" s="12"/>
      <c r="W605" s="12"/>
      <c r="X605" s="12"/>
      <c r="Y605" s="12"/>
      <c r="Z605" s="12"/>
      <c r="AA605" s="12"/>
      <c r="AB605" s="12"/>
      <c r="AC605" s="12"/>
    </row>
    <row r="606" spans="1:29" ht="21" thickBot="1">
      <c r="A606" s="274" t="s">
        <v>702</v>
      </c>
      <c r="B606" s="959"/>
      <c r="C606" s="332"/>
      <c r="D606" s="316" t="s">
        <v>798</v>
      </c>
      <c r="E606" s="317"/>
      <c r="F606" s="318"/>
      <c r="G606" s="319"/>
      <c r="H606" s="320"/>
      <c r="I606" s="321"/>
      <c r="J606" s="317"/>
      <c r="K606" s="321"/>
      <c r="L606" s="317"/>
      <c r="M606" s="319"/>
      <c r="N606" s="423"/>
      <c r="O606" s="12"/>
      <c r="P606" s="12"/>
      <c r="Q606" s="12"/>
      <c r="R606" s="12"/>
      <c r="S606" s="12"/>
      <c r="T606" s="12"/>
      <c r="U606" s="12"/>
      <c r="V606" s="12"/>
      <c r="W606" s="12"/>
      <c r="X606" s="12"/>
      <c r="Y606" s="12"/>
      <c r="Z606" s="12"/>
      <c r="AA606" s="12"/>
      <c r="AB606" s="12"/>
      <c r="AC606" s="12"/>
    </row>
    <row r="607" spans="1:29" ht="20.25">
      <c r="A607" s="274" t="s">
        <v>702</v>
      </c>
      <c r="B607" s="959"/>
      <c r="C607" s="977" t="s">
        <v>814</v>
      </c>
      <c r="D607" s="214" t="s">
        <v>798</v>
      </c>
      <c r="E607" s="103"/>
      <c r="F607" s="96"/>
      <c r="G607" s="104"/>
      <c r="H607" s="129"/>
      <c r="I607" s="130"/>
      <c r="J607" s="103"/>
      <c r="K607" s="130"/>
      <c r="L607" s="103"/>
      <c r="M607" s="130"/>
      <c r="N607" s="423"/>
      <c r="O607" s="12"/>
      <c r="P607" s="12"/>
      <c r="Q607" s="12"/>
      <c r="R607" s="12"/>
      <c r="S607" s="12"/>
      <c r="T607" s="12"/>
      <c r="U607" s="12"/>
      <c r="V607" s="12"/>
      <c r="W607" s="12"/>
      <c r="X607" s="12"/>
      <c r="Y607" s="12"/>
      <c r="Z607" s="12"/>
      <c r="AA607" s="12"/>
      <c r="AB607" s="12"/>
      <c r="AC607" s="12"/>
    </row>
    <row r="608" spans="1:29" ht="29.25">
      <c r="A608" s="274" t="s">
        <v>702</v>
      </c>
      <c r="B608" s="959"/>
      <c r="C608" s="978" t="s">
        <v>799</v>
      </c>
      <c r="D608" s="211" t="s">
        <v>800</v>
      </c>
      <c r="E608" s="99"/>
      <c r="F608" s="279">
        <f>IF((ISERROR(F607/(E607*F$450/100))),0,(F607/(E607*F$450/100))*100)</f>
        <v>0</v>
      </c>
      <c r="G608" s="280">
        <f>IF((ISERROR(G607/(F607*G$450/100))),0,(G607/(F607*G$450/100))*100)</f>
        <v>0</v>
      </c>
      <c r="H608" s="281">
        <f>IF((ISERROR(H607/(G607*H$450/100))),0,(H607/(G607*H$450/100))*100)</f>
        <v>0</v>
      </c>
      <c r="I608" s="282">
        <f>IF((ISERROR(I607/(G607*I$450/100))),0,(I607/(G607*I$450/100))*100)</f>
        <v>0</v>
      </c>
      <c r="J608" s="283">
        <f>IF((ISERROR(J607/(H607*J$450/100))),0,(J607/(H607*J$450/100))*100)</f>
        <v>0</v>
      </c>
      <c r="K608" s="282">
        <f>IF((ISERROR(K607/(I607*K$450/100))),0,(K607/(I607*K$450/100))*100)</f>
        <v>0</v>
      </c>
      <c r="L608" s="283">
        <f>IF((ISERROR(L607/(J607*L$450/100))),0,(L607/(J607*L$450/100))*100)</f>
        <v>0</v>
      </c>
      <c r="M608" s="282">
        <f>IF((ISERROR(M607/(K607*M$450/100))),0,(M607/(K607*M$450/100))*100)</f>
        <v>0</v>
      </c>
      <c r="N608" s="423"/>
      <c r="O608" s="12"/>
      <c r="P608" s="12"/>
      <c r="Q608" s="12"/>
      <c r="R608" s="12"/>
      <c r="S608" s="12"/>
      <c r="T608" s="12"/>
      <c r="U608" s="12"/>
      <c r="V608" s="12"/>
      <c r="W608" s="12"/>
      <c r="X608" s="12"/>
      <c r="Y608" s="12"/>
      <c r="Z608" s="12"/>
      <c r="AA608" s="12"/>
      <c r="AB608" s="12"/>
      <c r="AC608" s="12"/>
    </row>
    <row r="609" spans="1:29" ht="20.25">
      <c r="A609" s="274" t="s">
        <v>702</v>
      </c>
      <c r="B609" s="959"/>
      <c r="C609" s="142" t="s">
        <v>808</v>
      </c>
      <c r="D609" s="211" t="s">
        <v>798</v>
      </c>
      <c r="E609" s="283">
        <f>E610</f>
        <v>0</v>
      </c>
      <c r="F609" s="279">
        <f>F610</f>
        <v>0</v>
      </c>
      <c r="G609" s="280">
        <f>G610</f>
        <v>0</v>
      </c>
      <c r="H609" s="281">
        <f t="shared" ref="H609:M609" si="53">H610</f>
        <v>0</v>
      </c>
      <c r="I609" s="282">
        <f t="shared" si="53"/>
        <v>0</v>
      </c>
      <c r="J609" s="283">
        <f t="shared" si="53"/>
        <v>0</v>
      </c>
      <c r="K609" s="282">
        <f t="shared" si="53"/>
        <v>0</v>
      </c>
      <c r="L609" s="283">
        <f t="shared" si="53"/>
        <v>0</v>
      </c>
      <c r="M609" s="282">
        <f t="shared" si="53"/>
        <v>0</v>
      </c>
      <c r="N609" s="423"/>
      <c r="O609" s="12"/>
      <c r="P609" s="12"/>
      <c r="Q609" s="12"/>
      <c r="R609" s="12"/>
      <c r="S609" s="12"/>
      <c r="T609" s="12"/>
      <c r="U609" s="12"/>
      <c r="V609" s="12"/>
      <c r="W609" s="12"/>
      <c r="X609" s="12"/>
      <c r="Y609" s="12"/>
      <c r="Z609" s="12"/>
      <c r="AA609" s="12"/>
      <c r="AB609" s="12"/>
      <c r="AC609" s="12"/>
    </row>
    <row r="610" spans="1:29" ht="21" thickBot="1">
      <c r="A610" s="274" t="s">
        <v>702</v>
      </c>
      <c r="B610" s="959"/>
      <c r="C610" s="332"/>
      <c r="D610" s="316" t="s">
        <v>798</v>
      </c>
      <c r="E610" s="317"/>
      <c r="F610" s="318"/>
      <c r="G610" s="319"/>
      <c r="H610" s="320"/>
      <c r="I610" s="321"/>
      <c r="J610" s="317"/>
      <c r="K610" s="321"/>
      <c r="L610" s="317"/>
      <c r="M610" s="319"/>
      <c r="N610" s="423"/>
      <c r="O610" s="12"/>
      <c r="P610" s="12"/>
      <c r="Q610" s="12"/>
      <c r="R610" s="12"/>
      <c r="S610" s="12"/>
      <c r="T610" s="12"/>
      <c r="U610" s="12"/>
      <c r="V610" s="12"/>
      <c r="W610" s="12"/>
      <c r="X610" s="12"/>
      <c r="Y610" s="12"/>
      <c r="Z610" s="12"/>
      <c r="AA610" s="12"/>
      <c r="AB610" s="12"/>
      <c r="AC610" s="12"/>
    </row>
    <row r="611" spans="1:29" ht="20.25">
      <c r="A611" s="274" t="s">
        <v>702</v>
      </c>
      <c r="B611" s="959"/>
      <c r="C611" s="977" t="s">
        <v>815</v>
      </c>
      <c r="D611" s="214" t="s">
        <v>798</v>
      </c>
      <c r="E611" s="103">
        <v>67</v>
      </c>
      <c r="F611" s="96">
        <v>3</v>
      </c>
      <c r="G611" s="104">
        <v>0</v>
      </c>
      <c r="H611" s="129">
        <v>0</v>
      </c>
      <c r="I611" s="130">
        <v>0</v>
      </c>
      <c r="J611" s="103">
        <v>0</v>
      </c>
      <c r="K611" s="130">
        <v>0</v>
      </c>
      <c r="L611" s="103">
        <v>0</v>
      </c>
      <c r="M611" s="130">
        <v>0</v>
      </c>
      <c r="N611" s="423"/>
      <c r="O611" s="12"/>
      <c r="P611" s="12"/>
      <c r="Q611" s="12"/>
      <c r="R611" s="12"/>
      <c r="S611" s="12"/>
      <c r="T611" s="12"/>
      <c r="U611" s="12"/>
      <c r="V611" s="12"/>
      <c r="W611" s="12"/>
      <c r="X611" s="12"/>
      <c r="Y611" s="12"/>
      <c r="Z611" s="12"/>
      <c r="AA611" s="12"/>
      <c r="AB611" s="12"/>
      <c r="AC611" s="12"/>
    </row>
    <row r="612" spans="1:29" ht="29.25">
      <c r="A612" s="274" t="s">
        <v>702</v>
      </c>
      <c r="B612" s="959"/>
      <c r="C612" s="978" t="s">
        <v>799</v>
      </c>
      <c r="D612" s="211" t="s">
        <v>800</v>
      </c>
      <c r="E612" s="99">
        <v>69.8</v>
      </c>
      <c r="F612" s="279">
        <f>IF((ISERROR(F611/(E611*F$450/100))),0,(F611/(E611*F$450/100))*100)</f>
        <v>4.2522429349765929</v>
      </c>
      <c r="G612" s="280">
        <f>IF((ISERROR(G611/(F611*G$450/100))),0,(G611/(F611*G$450/100))*100)</f>
        <v>0</v>
      </c>
      <c r="H612" s="281">
        <f>IF((ISERROR(H611/(G611*H$450/100))),0,(H611/(G611*H$450/100))*100)</f>
        <v>0</v>
      </c>
      <c r="I612" s="282">
        <f>IF((ISERROR(I611/(G611*I$450/100))),0,(I611/(G611*I$450/100))*100)</f>
        <v>0</v>
      </c>
      <c r="J612" s="283">
        <f>IF((ISERROR(J611/(H611*J$450/100))),0,(J611/(H611*J$450/100))*100)</f>
        <v>0</v>
      </c>
      <c r="K612" s="282">
        <f>IF((ISERROR(K611/(I611*K$450/100))),0,(K611/(I611*K$450/100))*100)</f>
        <v>0</v>
      </c>
      <c r="L612" s="283">
        <f>IF((ISERROR(L611/(J611*L$450/100))),0,(L611/(J611*L$450/100))*100)</f>
        <v>0</v>
      </c>
      <c r="M612" s="282">
        <f>IF((ISERROR(M611/(K611*M$450/100))),0,(M611/(K611*M$450/100))*100)</f>
        <v>0</v>
      </c>
      <c r="N612" s="423"/>
      <c r="O612" s="12"/>
      <c r="P612" s="12"/>
      <c r="Q612" s="12"/>
      <c r="R612" s="12"/>
      <c r="S612" s="12"/>
      <c r="T612" s="12"/>
      <c r="U612" s="12"/>
      <c r="V612" s="12"/>
      <c r="W612" s="12"/>
      <c r="X612" s="12"/>
      <c r="Y612" s="12"/>
      <c r="Z612" s="12"/>
      <c r="AA612" s="12"/>
      <c r="AB612" s="12"/>
      <c r="AC612" s="12"/>
    </row>
    <row r="613" spans="1:29" ht="20.25">
      <c r="A613" s="274" t="s">
        <v>702</v>
      </c>
      <c r="B613" s="959"/>
      <c r="C613" s="142" t="s">
        <v>808</v>
      </c>
      <c r="D613" s="211" t="s">
        <v>798</v>
      </c>
      <c r="E613" s="283">
        <f>E614+E615</f>
        <v>67</v>
      </c>
      <c r="F613" s="279">
        <v>3</v>
      </c>
      <c r="G613" s="280">
        <f>G614+G615</f>
        <v>0</v>
      </c>
      <c r="H613" s="281">
        <f t="shared" ref="H613:M613" si="54">H614+H615</f>
        <v>0</v>
      </c>
      <c r="I613" s="282">
        <f t="shared" si="54"/>
        <v>0</v>
      </c>
      <c r="J613" s="283">
        <f t="shared" si="54"/>
        <v>0</v>
      </c>
      <c r="K613" s="282">
        <f t="shared" si="54"/>
        <v>0</v>
      </c>
      <c r="L613" s="283">
        <f t="shared" si="54"/>
        <v>0</v>
      </c>
      <c r="M613" s="282">
        <f t="shared" si="54"/>
        <v>0</v>
      </c>
      <c r="N613" s="423"/>
      <c r="O613" s="12"/>
      <c r="P613" s="12"/>
      <c r="Q613" s="12"/>
      <c r="R613" s="12"/>
      <c r="S613" s="12"/>
      <c r="T613" s="12"/>
      <c r="U613" s="12"/>
      <c r="V613" s="12"/>
      <c r="W613" s="12"/>
      <c r="X613" s="12"/>
      <c r="Y613" s="12"/>
      <c r="Z613" s="12"/>
      <c r="AA613" s="12"/>
      <c r="AB613" s="12"/>
      <c r="AC613" s="12"/>
    </row>
    <row r="614" spans="1:29" ht="20.25">
      <c r="A614" s="274" t="s">
        <v>702</v>
      </c>
      <c r="B614" s="959"/>
      <c r="C614" s="331" t="s">
        <v>476</v>
      </c>
      <c r="D614" s="220" t="s">
        <v>798</v>
      </c>
      <c r="E614" s="99">
        <v>67</v>
      </c>
      <c r="F614" s="35">
        <v>3</v>
      </c>
      <c r="G614" s="105"/>
      <c r="H614" s="161"/>
      <c r="I614" s="131"/>
      <c r="J614" s="99"/>
      <c r="K614" s="131"/>
      <c r="L614" s="99"/>
      <c r="M614" s="131"/>
      <c r="N614" s="423"/>
      <c r="O614" s="12"/>
      <c r="P614" s="12"/>
      <c r="Q614" s="12"/>
      <c r="R614" s="12"/>
      <c r="S614" s="12"/>
      <c r="T614" s="12"/>
      <c r="U614" s="12"/>
      <c r="V614" s="12"/>
      <c r="W614" s="12"/>
      <c r="X614" s="12"/>
      <c r="Y614" s="12"/>
      <c r="Z614" s="12"/>
      <c r="AA614" s="12"/>
      <c r="AB614" s="12"/>
      <c r="AC614" s="12"/>
    </row>
    <row r="615" spans="1:29" ht="21" thickBot="1">
      <c r="A615" s="274" t="s">
        <v>702</v>
      </c>
      <c r="B615" s="959"/>
      <c r="C615" s="332"/>
      <c r="D615" s="316" t="s">
        <v>798</v>
      </c>
      <c r="E615" s="317"/>
      <c r="F615" s="318"/>
      <c r="G615" s="319"/>
      <c r="H615" s="320"/>
      <c r="I615" s="321"/>
      <c r="J615" s="317"/>
      <c r="K615" s="321"/>
      <c r="L615" s="317"/>
      <c r="M615" s="319"/>
      <c r="N615" s="423"/>
      <c r="O615" s="12"/>
      <c r="P615" s="12"/>
      <c r="Q615" s="12"/>
      <c r="R615" s="12"/>
      <c r="S615" s="12"/>
      <c r="T615" s="12"/>
      <c r="U615" s="12"/>
      <c r="V615" s="12"/>
      <c r="W615" s="12"/>
      <c r="X615" s="12"/>
      <c r="Y615" s="12"/>
      <c r="Z615" s="12"/>
      <c r="AA615" s="12"/>
      <c r="AB615" s="12"/>
      <c r="AC615" s="12"/>
    </row>
    <row r="616" spans="1:29" ht="20.25">
      <c r="A616" s="274" t="s">
        <v>702</v>
      </c>
      <c r="B616" s="959"/>
      <c r="C616" s="977" t="s">
        <v>816</v>
      </c>
      <c r="D616" s="214" t="s">
        <v>798</v>
      </c>
      <c r="E616" s="103">
        <v>248</v>
      </c>
      <c r="F616" s="96">
        <v>88</v>
      </c>
      <c r="G616" s="104">
        <v>6345</v>
      </c>
      <c r="H616" s="129">
        <v>1580</v>
      </c>
      <c r="I616" s="130">
        <v>1584</v>
      </c>
      <c r="J616" s="103">
        <v>125</v>
      </c>
      <c r="K616" s="130">
        <v>132</v>
      </c>
      <c r="L616" s="103">
        <v>134</v>
      </c>
      <c r="M616" s="130">
        <v>145</v>
      </c>
      <c r="N616" s="423"/>
      <c r="O616" s="12"/>
      <c r="P616" s="12"/>
      <c r="Q616" s="12"/>
      <c r="R616" s="12"/>
      <c r="S616" s="12"/>
      <c r="T616" s="12"/>
      <c r="U616" s="12"/>
      <c r="V616" s="12"/>
      <c r="W616" s="12"/>
      <c r="X616" s="12"/>
      <c r="Y616" s="12"/>
      <c r="Z616" s="12"/>
      <c r="AA616" s="12"/>
      <c r="AB616" s="12"/>
      <c r="AC616" s="12"/>
    </row>
    <row r="617" spans="1:29" ht="29.25">
      <c r="A617" s="274" t="s">
        <v>702</v>
      </c>
      <c r="B617" s="959"/>
      <c r="C617" s="978" t="s">
        <v>799</v>
      </c>
      <c r="D617" s="211" t="s">
        <v>800</v>
      </c>
      <c r="E617" s="99"/>
      <c r="F617" s="279">
        <f>IF((ISERROR(F616/(E616*F$450/100))),0,(F616/(E616*F$450/100))*100)</f>
        <v>33.697882183631705</v>
      </c>
      <c r="G617" s="280">
        <f>IF((ISERROR(G616/(F616*G$450/100))),0,(G616/(F616*G$450/100))*100)</f>
        <v>6548.7987035912911</v>
      </c>
      <c r="H617" s="281">
        <f>IF((ISERROR(H616/(G616*H$450/100))),0,(H616/(G616*H$450/100))*100)</f>
        <v>23.207359304464468</v>
      </c>
      <c r="I617" s="282">
        <f>IF((ISERROR(I616/(G616*I$450/100))),0,(I616/(G616*I$450/100))*100)</f>
        <v>23.24444939702984</v>
      </c>
      <c r="J617" s="283">
        <f>IF((ISERROR(J616/(H616*J$450/100))),0,(J616/(H616*J$450/100))*100)</f>
        <v>7.4285374695429969</v>
      </c>
      <c r="K617" s="282">
        <f>IF((ISERROR(K616/(I616*K$450/100))),0,(K616/(I616*K$450/100))*100)</f>
        <v>7.8173859780648947</v>
      </c>
      <c r="L617" s="283">
        <f>IF((ISERROR(L616/(J616*L$450/100))),0,(L616/(J616*L$450/100))*100)</f>
        <v>100.94162248634073</v>
      </c>
      <c r="M617" s="282">
        <f>IF((ISERROR(M616/(K616*M$450/100))),0,(M616/(K616*M$450/100))*100)</f>
        <v>103.24105570784903</v>
      </c>
      <c r="N617" s="423"/>
      <c r="O617" s="12"/>
      <c r="P617" s="12"/>
      <c r="Q617" s="12"/>
      <c r="R617" s="12"/>
      <c r="S617" s="12"/>
      <c r="T617" s="12"/>
      <c r="U617" s="12"/>
      <c r="V617" s="12"/>
      <c r="W617" s="12"/>
      <c r="X617" s="12"/>
      <c r="Y617" s="12"/>
      <c r="Z617" s="12"/>
      <c r="AA617" s="12"/>
      <c r="AB617" s="12"/>
      <c r="AC617" s="12"/>
    </row>
    <row r="618" spans="1:29" ht="20.25">
      <c r="A618" s="274" t="s">
        <v>702</v>
      </c>
      <c r="B618" s="959"/>
      <c r="C618" s="142" t="s">
        <v>808</v>
      </c>
      <c r="D618" s="211" t="s">
        <v>798</v>
      </c>
      <c r="E618" s="283">
        <f>SUM(E619:E627)</f>
        <v>248</v>
      </c>
      <c r="F618" s="279">
        <f>SUM(F619:F627)</f>
        <v>88</v>
      </c>
      <c r="G618" s="280">
        <f>SUM(G619:G627)</f>
        <v>6345</v>
      </c>
      <c r="H618" s="281">
        <f t="shared" ref="H618:M618" si="55">SUM(H619:H627)</f>
        <v>1580</v>
      </c>
      <c r="I618" s="282">
        <f t="shared" si="55"/>
        <v>1584</v>
      </c>
      <c r="J618" s="283">
        <f t="shared" si="55"/>
        <v>125</v>
      </c>
      <c r="K618" s="282">
        <f t="shared" si="55"/>
        <v>132</v>
      </c>
      <c r="L618" s="283">
        <f t="shared" si="55"/>
        <v>134</v>
      </c>
      <c r="M618" s="282">
        <f t="shared" si="55"/>
        <v>145</v>
      </c>
      <c r="N618" s="423"/>
      <c r="O618" s="12"/>
      <c r="P618" s="12"/>
      <c r="Q618" s="12"/>
      <c r="R618" s="12"/>
      <c r="S618" s="12"/>
      <c r="T618" s="12"/>
      <c r="U618" s="12"/>
      <c r="V618" s="12"/>
      <c r="W618" s="12"/>
      <c r="X618" s="12"/>
      <c r="Y618" s="12"/>
      <c r="Z618" s="12"/>
      <c r="AA618" s="12"/>
      <c r="AB618" s="12"/>
      <c r="AC618" s="12"/>
    </row>
    <row r="619" spans="1:29" ht="20.25">
      <c r="A619" s="274" t="s">
        <v>702</v>
      </c>
      <c r="B619" s="959"/>
      <c r="C619" s="331" t="s">
        <v>476</v>
      </c>
      <c r="D619" s="220" t="s">
        <v>798</v>
      </c>
      <c r="E619" s="99">
        <v>203</v>
      </c>
      <c r="F619" s="35">
        <v>88</v>
      </c>
      <c r="G619" s="105">
        <v>50</v>
      </c>
      <c r="H619" s="161">
        <v>68</v>
      </c>
      <c r="I619" s="131">
        <v>70</v>
      </c>
      <c r="J619" s="99">
        <v>74</v>
      </c>
      <c r="K619" s="131">
        <v>77</v>
      </c>
      <c r="L619" s="99">
        <v>80</v>
      </c>
      <c r="M619" s="131">
        <v>85</v>
      </c>
      <c r="N619" s="423"/>
      <c r="O619" s="12"/>
      <c r="P619" s="12"/>
      <c r="Q619" s="12"/>
      <c r="R619" s="12"/>
      <c r="S619" s="12"/>
      <c r="T619" s="12"/>
      <c r="U619" s="12"/>
      <c r="V619" s="12"/>
      <c r="W619" s="12"/>
      <c r="X619" s="12"/>
      <c r="Y619" s="12"/>
      <c r="Z619" s="12"/>
      <c r="AA619" s="12"/>
      <c r="AB619" s="12"/>
      <c r="AC619" s="12"/>
    </row>
    <row r="620" spans="1:29" ht="20.25">
      <c r="A620" s="274" t="s">
        <v>702</v>
      </c>
      <c r="B620" s="959"/>
      <c r="C620" s="331" t="s">
        <v>477</v>
      </c>
      <c r="D620" s="220" t="s">
        <v>798</v>
      </c>
      <c r="E620" s="99">
        <v>45</v>
      </c>
      <c r="F620" s="35"/>
      <c r="G620" s="105">
        <v>45</v>
      </c>
      <c r="H620" s="161">
        <v>48</v>
      </c>
      <c r="I620" s="131">
        <v>50</v>
      </c>
      <c r="J620" s="99">
        <v>51</v>
      </c>
      <c r="K620" s="131">
        <v>55</v>
      </c>
      <c r="L620" s="99">
        <v>54</v>
      </c>
      <c r="M620" s="131">
        <v>60</v>
      </c>
      <c r="N620" s="423"/>
      <c r="O620" s="12"/>
      <c r="P620" s="12"/>
      <c r="Q620" s="12"/>
      <c r="R620" s="12"/>
      <c r="S620" s="12"/>
      <c r="T620" s="12"/>
      <c r="U620" s="12"/>
      <c r="V620" s="12"/>
      <c r="W620" s="12"/>
      <c r="X620" s="12"/>
      <c r="Y620" s="12"/>
      <c r="Z620" s="12"/>
      <c r="AA620" s="12"/>
      <c r="AB620" s="12"/>
      <c r="AC620" s="12"/>
    </row>
    <row r="621" spans="1:29" ht="20.25">
      <c r="A621" s="274" t="s">
        <v>702</v>
      </c>
      <c r="B621" s="959"/>
      <c r="C621" s="331" t="s">
        <v>483</v>
      </c>
      <c r="D621" s="220" t="s">
        <v>798</v>
      </c>
      <c r="E621" s="99"/>
      <c r="F621" s="35"/>
      <c r="G621" s="105">
        <v>6250</v>
      </c>
      <c r="H621" s="161">
        <v>1464</v>
      </c>
      <c r="I621" s="131">
        <v>1464</v>
      </c>
      <c r="J621" s="99"/>
      <c r="K621" s="131"/>
      <c r="L621" s="99"/>
      <c r="M621" s="131"/>
      <c r="N621" s="423"/>
      <c r="O621" s="12"/>
      <c r="P621" s="12"/>
      <c r="Q621" s="12"/>
      <c r="R621" s="12"/>
      <c r="S621" s="12"/>
      <c r="T621" s="12"/>
      <c r="U621" s="12"/>
      <c r="V621" s="12"/>
      <c r="W621" s="12"/>
      <c r="X621" s="12"/>
      <c r="Y621" s="12"/>
      <c r="Z621" s="12"/>
      <c r="AA621" s="12"/>
      <c r="AB621" s="12"/>
      <c r="AC621" s="12"/>
    </row>
    <row r="622" spans="1:29" ht="20.25">
      <c r="A622" s="274" t="s">
        <v>702</v>
      </c>
      <c r="B622" s="959"/>
      <c r="C622" s="331"/>
      <c r="D622" s="220" t="s">
        <v>798</v>
      </c>
      <c r="E622" s="99"/>
      <c r="F622" s="35"/>
      <c r="G622" s="105"/>
      <c r="H622" s="161"/>
      <c r="I622" s="131"/>
      <c r="J622" s="99"/>
      <c r="K622" s="131"/>
      <c r="L622" s="99"/>
      <c r="M622" s="131"/>
      <c r="N622" s="423"/>
      <c r="O622" s="12"/>
      <c r="P622" s="12"/>
      <c r="Q622" s="12"/>
      <c r="R622" s="12"/>
      <c r="S622" s="12"/>
      <c r="T622" s="12"/>
      <c r="U622" s="12"/>
      <c r="V622" s="12"/>
      <c r="W622" s="12"/>
      <c r="X622" s="12"/>
      <c r="Y622" s="12"/>
      <c r="Z622" s="12"/>
      <c r="AA622" s="12"/>
      <c r="AB622" s="12"/>
      <c r="AC622" s="12"/>
    </row>
    <row r="623" spans="1:29" ht="20.25">
      <c r="A623" s="274" t="s">
        <v>702</v>
      </c>
      <c r="B623" s="959"/>
      <c r="C623" s="331"/>
      <c r="D623" s="220" t="s">
        <v>798</v>
      </c>
      <c r="E623" s="99"/>
      <c r="F623" s="35"/>
      <c r="G623" s="105"/>
      <c r="H623" s="161"/>
      <c r="I623" s="131"/>
      <c r="J623" s="99"/>
      <c r="K623" s="131"/>
      <c r="L623" s="99"/>
      <c r="M623" s="131"/>
      <c r="N623" s="423"/>
      <c r="O623" s="12"/>
      <c r="P623" s="12"/>
      <c r="Q623" s="12"/>
      <c r="R623" s="12"/>
      <c r="S623" s="12"/>
      <c r="T623" s="12"/>
      <c r="U623" s="12"/>
      <c r="V623" s="12"/>
      <c r="W623" s="12"/>
      <c r="X623" s="12"/>
      <c r="Y623" s="12"/>
      <c r="Z623" s="12"/>
      <c r="AA623" s="12"/>
      <c r="AB623" s="12"/>
      <c r="AC623" s="12"/>
    </row>
    <row r="624" spans="1:29" ht="20.25">
      <c r="A624" s="274" t="s">
        <v>702</v>
      </c>
      <c r="B624" s="959"/>
      <c r="C624" s="331"/>
      <c r="D624" s="220" t="s">
        <v>798</v>
      </c>
      <c r="E624" s="99"/>
      <c r="F624" s="35"/>
      <c r="G624" s="105"/>
      <c r="H624" s="161"/>
      <c r="I624" s="131"/>
      <c r="J624" s="99"/>
      <c r="K624" s="131"/>
      <c r="L624" s="99"/>
      <c r="M624" s="131"/>
      <c r="N624" s="423"/>
      <c r="O624" s="12"/>
      <c r="P624" s="12"/>
      <c r="Q624" s="12"/>
      <c r="R624" s="12"/>
      <c r="S624" s="12"/>
      <c r="T624" s="12"/>
      <c r="U624" s="12"/>
      <c r="V624" s="12"/>
      <c r="W624" s="12"/>
      <c r="X624" s="12"/>
      <c r="Y624" s="12"/>
      <c r="Z624" s="12"/>
      <c r="AA624" s="12"/>
      <c r="AB624" s="12"/>
      <c r="AC624" s="12"/>
    </row>
    <row r="625" spans="1:29" ht="20.25">
      <c r="A625" s="274" t="s">
        <v>702</v>
      </c>
      <c r="B625" s="959"/>
      <c r="C625" s="331"/>
      <c r="D625" s="220" t="s">
        <v>798</v>
      </c>
      <c r="E625" s="99"/>
      <c r="F625" s="35"/>
      <c r="G625" s="105"/>
      <c r="H625" s="161"/>
      <c r="I625" s="131"/>
      <c r="J625" s="99"/>
      <c r="K625" s="131"/>
      <c r="L625" s="99"/>
      <c r="M625" s="131"/>
      <c r="N625" s="423"/>
      <c r="O625" s="12"/>
      <c r="P625" s="12"/>
      <c r="Q625" s="12"/>
      <c r="R625" s="12"/>
      <c r="S625" s="12"/>
      <c r="T625" s="12"/>
      <c r="U625" s="12"/>
      <c r="V625" s="12"/>
      <c r="W625" s="12"/>
      <c r="X625" s="12"/>
      <c r="Y625" s="12"/>
      <c r="Z625" s="12"/>
      <c r="AA625" s="12"/>
      <c r="AB625" s="12"/>
      <c r="AC625" s="12"/>
    </row>
    <row r="626" spans="1:29" ht="20.25">
      <c r="A626" s="274" t="s">
        <v>702</v>
      </c>
      <c r="B626" s="959"/>
      <c r="C626" s="331"/>
      <c r="D626" s="220" t="s">
        <v>798</v>
      </c>
      <c r="E626" s="99"/>
      <c r="F626" s="35"/>
      <c r="G626" s="105"/>
      <c r="H626" s="161"/>
      <c r="I626" s="131"/>
      <c r="J626" s="99"/>
      <c r="K626" s="131"/>
      <c r="L626" s="99"/>
      <c r="M626" s="131"/>
      <c r="N626" s="423"/>
      <c r="O626" s="12"/>
      <c r="P626" s="12"/>
      <c r="Q626" s="12"/>
      <c r="R626" s="12"/>
      <c r="S626" s="12"/>
      <c r="T626" s="12"/>
      <c r="U626" s="12"/>
      <c r="V626" s="12"/>
      <c r="W626" s="12"/>
      <c r="X626" s="12"/>
      <c r="Y626" s="12"/>
      <c r="Z626" s="12"/>
      <c r="AA626" s="12"/>
      <c r="AB626" s="12"/>
      <c r="AC626" s="12"/>
    </row>
    <row r="627" spans="1:29" ht="21" thickBot="1">
      <c r="A627" s="274" t="s">
        <v>702</v>
      </c>
      <c r="B627" s="959"/>
      <c r="C627" s="332"/>
      <c r="D627" s="316" t="s">
        <v>798</v>
      </c>
      <c r="E627" s="317"/>
      <c r="F627" s="318"/>
      <c r="G627" s="319"/>
      <c r="H627" s="320"/>
      <c r="I627" s="321"/>
      <c r="J627" s="317"/>
      <c r="K627" s="321"/>
      <c r="L627" s="317"/>
      <c r="M627" s="319"/>
      <c r="N627" s="423"/>
      <c r="O627" s="12"/>
      <c r="P627" s="12"/>
      <c r="Q627" s="12"/>
      <c r="R627" s="12"/>
      <c r="S627" s="12"/>
      <c r="T627" s="12"/>
      <c r="U627" s="12"/>
      <c r="V627" s="12"/>
      <c r="W627" s="12"/>
      <c r="X627" s="12"/>
      <c r="Y627" s="12"/>
      <c r="Z627" s="12"/>
      <c r="AA627" s="12"/>
      <c r="AB627" s="12"/>
      <c r="AC627" s="12"/>
    </row>
    <row r="628" spans="1:29" ht="20.25">
      <c r="A628" s="274" t="s">
        <v>702</v>
      </c>
      <c r="B628" s="959"/>
      <c r="C628" s="977" t="s">
        <v>817</v>
      </c>
      <c r="D628" s="214" t="s">
        <v>798</v>
      </c>
      <c r="E628" s="103">
        <v>16406</v>
      </c>
      <c r="F628" s="96">
        <v>5972</v>
      </c>
      <c r="G628" s="104">
        <v>1230</v>
      </c>
      <c r="H628" s="129">
        <v>1328</v>
      </c>
      <c r="I628" s="130">
        <v>1333</v>
      </c>
      <c r="J628" s="103">
        <v>1417</v>
      </c>
      <c r="K628" s="130">
        <v>1435</v>
      </c>
      <c r="L628" s="103">
        <v>1514</v>
      </c>
      <c r="M628" s="130">
        <v>1544</v>
      </c>
      <c r="N628" s="423"/>
      <c r="O628" s="12"/>
      <c r="P628" s="12"/>
      <c r="Q628" s="12"/>
      <c r="R628" s="12"/>
      <c r="S628" s="12"/>
      <c r="T628" s="12"/>
      <c r="U628" s="12"/>
      <c r="V628" s="12"/>
      <c r="W628" s="12"/>
      <c r="X628" s="12"/>
      <c r="Y628" s="12"/>
      <c r="Z628" s="12"/>
      <c r="AA628" s="12"/>
      <c r="AB628" s="12"/>
      <c r="AC628" s="12"/>
    </row>
    <row r="629" spans="1:29" ht="29.25">
      <c r="A629" s="274" t="s">
        <v>702</v>
      </c>
      <c r="B629" s="959"/>
      <c r="C629" s="978" t="s">
        <v>799</v>
      </c>
      <c r="D629" s="211" t="s">
        <v>800</v>
      </c>
      <c r="E629" s="99">
        <v>154.4</v>
      </c>
      <c r="F629" s="279">
        <v>34.6</v>
      </c>
      <c r="G629" s="280">
        <v>18.7</v>
      </c>
      <c r="H629" s="281">
        <f>IF((ISERROR(H628/(G628*H$450/100))),0,(H628/(G628*H$450/100))*100)</f>
        <v>100.62206580061041</v>
      </c>
      <c r="I629" s="282">
        <f>IF((ISERROR(I628/(G628*I$450/100))),0,(I628/(G628*I$450/100))*100)</f>
        <v>100.90687355690939</v>
      </c>
      <c r="J629" s="283">
        <f>IF((ISERROR(J628/(H628*J$450/100))),0,(J628/(H628*J$450/100))*100)</f>
        <v>100.18949035578937</v>
      </c>
      <c r="K629" s="282">
        <f>IF((ISERROR(K628/(I628*K$450/100))),0,(K628/(I628*K$450/100))*100)</f>
        <v>100.98678660335894</v>
      </c>
      <c r="L629" s="283">
        <f>IF((ISERROR(L628/(J628*L$450/100))),0,(L628/(J628*L$450/100))*100)</f>
        <v>100.60776949167351</v>
      </c>
      <c r="M629" s="282">
        <f>IF((ISERROR(M628/(K628*M$450/100))),0,(M628/(K628*M$450/100))*100)</f>
        <v>101.12388841381855</v>
      </c>
      <c r="N629" s="423"/>
      <c r="O629" s="12"/>
      <c r="P629" s="12"/>
      <c r="Q629" s="12"/>
      <c r="R629" s="12"/>
      <c r="S629" s="12"/>
      <c r="T629" s="12"/>
      <c r="U629" s="12"/>
      <c r="V629" s="12"/>
      <c r="W629" s="12"/>
      <c r="X629" s="12"/>
      <c r="Y629" s="12"/>
      <c r="Z629" s="12"/>
      <c r="AA629" s="12"/>
      <c r="AB629" s="12"/>
      <c r="AC629" s="12"/>
    </row>
    <row r="630" spans="1:29" ht="20.25">
      <c r="A630" s="274" t="s">
        <v>702</v>
      </c>
      <c r="B630" s="959"/>
      <c r="C630" s="142" t="s">
        <v>808</v>
      </c>
      <c r="D630" s="211" t="s">
        <v>798</v>
      </c>
      <c r="E630" s="283">
        <f t="shared" ref="E630:M630" si="56">SUM(E631:E637)</f>
        <v>16406</v>
      </c>
      <c r="F630" s="279">
        <v>5260</v>
      </c>
      <c r="G630" s="280">
        <f t="shared" si="56"/>
        <v>880</v>
      </c>
      <c r="H630" s="281">
        <f t="shared" si="56"/>
        <v>948</v>
      </c>
      <c r="I630" s="282">
        <f t="shared" si="56"/>
        <v>952</v>
      </c>
      <c r="J630" s="283">
        <f t="shared" si="56"/>
        <v>1012</v>
      </c>
      <c r="K630" s="282">
        <f t="shared" si="56"/>
        <v>1023</v>
      </c>
      <c r="L630" s="283">
        <f t="shared" si="56"/>
        <v>1079</v>
      </c>
      <c r="M630" s="282">
        <f t="shared" si="56"/>
        <v>1099</v>
      </c>
      <c r="N630" s="423"/>
      <c r="O630" s="12"/>
      <c r="P630" s="12"/>
      <c r="Q630" s="12"/>
      <c r="R630" s="12"/>
      <c r="S630" s="12"/>
      <c r="T630" s="12"/>
      <c r="U630" s="12"/>
      <c r="V630" s="12"/>
      <c r="W630" s="12"/>
      <c r="X630" s="12"/>
      <c r="Y630" s="12"/>
      <c r="Z630" s="12"/>
      <c r="AA630" s="12"/>
      <c r="AB630" s="12"/>
      <c r="AC630" s="12"/>
    </row>
    <row r="631" spans="1:29" ht="20.25">
      <c r="A631" s="274" t="s">
        <v>702</v>
      </c>
      <c r="B631" s="959"/>
      <c r="C631" s="331" t="s">
        <v>474</v>
      </c>
      <c r="D631" s="220" t="s">
        <v>798</v>
      </c>
      <c r="E631" s="99">
        <v>4067</v>
      </c>
      <c r="F631" s="35">
        <v>626</v>
      </c>
      <c r="G631" s="105">
        <v>650</v>
      </c>
      <c r="H631" s="161">
        <v>700</v>
      </c>
      <c r="I631" s="131">
        <v>703</v>
      </c>
      <c r="J631" s="99">
        <v>747</v>
      </c>
      <c r="K631" s="131">
        <v>755</v>
      </c>
      <c r="L631" s="99">
        <v>795</v>
      </c>
      <c r="M631" s="131">
        <v>805</v>
      </c>
      <c r="N631" s="423"/>
      <c r="O631" s="12"/>
      <c r="P631" s="12"/>
      <c r="Q631" s="12"/>
      <c r="R631" s="12"/>
      <c r="S631" s="12"/>
      <c r="T631" s="12"/>
      <c r="U631" s="12"/>
      <c r="V631" s="12"/>
      <c r="W631" s="12"/>
      <c r="X631" s="12"/>
      <c r="Y631" s="12"/>
      <c r="Z631" s="12"/>
      <c r="AA631" s="12"/>
      <c r="AB631" s="12"/>
      <c r="AC631" s="12"/>
    </row>
    <row r="632" spans="1:29" ht="20.25">
      <c r="A632" s="274" t="s">
        <v>702</v>
      </c>
      <c r="B632" s="959"/>
      <c r="C632" s="331" t="s">
        <v>478</v>
      </c>
      <c r="D632" s="220" t="s">
        <v>798</v>
      </c>
      <c r="E632" s="99">
        <v>1948</v>
      </c>
      <c r="F632" s="35">
        <v>4412</v>
      </c>
      <c r="G632" s="105"/>
      <c r="H632" s="161"/>
      <c r="I632" s="131"/>
      <c r="J632" s="99"/>
      <c r="K632" s="131"/>
      <c r="L632" s="99"/>
      <c r="M632" s="131"/>
      <c r="N632" s="423"/>
      <c r="O632" s="12"/>
      <c r="P632" s="12"/>
      <c r="Q632" s="12"/>
      <c r="R632" s="12"/>
      <c r="S632" s="12"/>
      <c r="T632" s="12"/>
      <c r="U632" s="12"/>
      <c r="V632" s="12"/>
      <c r="W632" s="12"/>
      <c r="X632" s="12"/>
      <c r="Y632" s="12"/>
      <c r="Z632" s="12"/>
      <c r="AA632" s="12"/>
      <c r="AB632" s="12"/>
      <c r="AC632" s="12"/>
    </row>
    <row r="633" spans="1:29" ht="20.25">
      <c r="A633" s="274" t="s">
        <v>702</v>
      </c>
      <c r="B633" s="959"/>
      <c r="C633" s="331" t="s">
        <v>477</v>
      </c>
      <c r="D633" s="220" t="s">
        <v>798</v>
      </c>
      <c r="E633" s="99">
        <v>326</v>
      </c>
      <c r="F633" s="35">
        <v>222</v>
      </c>
      <c r="G633" s="105">
        <v>230</v>
      </c>
      <c r="H633" s="161">
        <v>248</v>
      </c>
      <c r="I633" s="131">
        <v>249</v>
      </c>
      <c r="J633" s="99">
        <v>265</v>
      </c>
      <c r="K633" s="131">
        <v>268</v>
      </c>
      <c r="L633" s="99">
        <v>284</v>
      </c>
      <c r="M633" s="131">
        <v>294</v>
      </c>
      <c r="N633" s="423"/>
      <c r="O633" s="12"/>
      <c r="P633" s="12"/>
      <c r="Q633" s="12"/>
      <c r="R633" s="12"/>
      <c r="S633" s="12"/>
      <c r="T633" s="12"/>
      <c r="U633" s="12"/>
      <c r="V633" s="12"/>
      <c r="W633" s="12"/>
      <c r="X633" s="12"/>
      <c r="Y633" s="12"/>
      <c r="Z633" s="12"/>
      <c r="AA633" s="12"/>
      <c r="AB633" s="12"/>
      <c r="AC633" s="12"/>
    </row>
    <row r="634" spans="1:29" ht="12.75" customHeight="1">
      <c r="A634" s="274" t="s">
        <v>702</v>
      </c>
      <c r="B634" s="959"/>
      <c r="C634" s="331" t="s">
        <v>479</v>
      </c>
      <c r="D634" s="220" t="s">
        <v>798</v>
      </c>
      <c r="E634" s="99">
        <v>7874</v>
      </c>
      <c r="F634" s="35"/>
      <c r="G634" s="105"/>
      <c r="H634" s="161"/>
      <c r="I634" s="131"/>
      <c r="J634" s="99"/>
      <c r="K634" s="131"/>
      <c r="L634" s="99"/>
      <c r="M634" s="131"/>
      <c r="N634" s="423"/>
      <c r="O634" s="12"/>
      <c r="P634" s="12"/>
      <c r="Q634" s="12"/>
      <c r="R634" s="12"/>
      <c r="S634" s="12"/>
      <c r="T634" s="12"/>
      <c r="U634" s="12"/>
      <c r="V634" s="12"/>
      <c r="W634" s="12"/>
      <c r="X634" s="12"/>
      <c r="Y634" s="12"/>
      <c r="Z634" s="12"/>
      <c r="AA634" s="12"/>
      <c r="AB634" s="12"/>
      <c r="AC634" s="12"/>
    </row>
    <row r="635" spans="1:29">
      <c r="A635" s="274"/>
      <c r="B635" s="959"/>
      <c r="C635" s="431" t="s">
        <v>484</v>
      </c>
      <c r="D635" s="432"/>
      <c r="E635" s="126"/>
      <c r="F635" s="127"/>
      <c r="G635" s="128"/>
      <c r="H635" s="177"/>
      <c r="I635" s="134"/>
      <c r="J635" s="126"/>
      <c r="K635" s="134"/>
      <c r="L635" s="126"/>
      <c r="M635" s="134"/>
      <c r="N635" s="423"/>
      <c r="O635" s="12"/>
      <c r="P635" s="12"/>
      <c r="Q635" s="12"/>
      <c r="R635" s="12"/>
      <c r="S635" s="12"/>
      <c r="T635" s="12"/>
      <c r="U635" s="12"/>
      <c r="V635" s="12"/>
      <c r="W635" s="12"/>
      <c r="X635" s="12"/>
      <c r="Y635" s="12"/>
      <c r="Z635" s="12"/>
      <c r="AA635" s="12"/>
      <c r="AB635" s="12"/>
      <c r="AC635" s="12"/>
    </row>
    <row r="636" spans="1:29">
      <c r="A636" s="274"/>
      <c r="B636" s="959"/>
      <c r="C636" s="431" t="s">
        <v>485</v>
      </c>
      <c r="D636" s="432"/>
      <c r="E636" s="126"/>
      <c r="F636" s="127"/>
      <c r="G636" s="128"/>
      <c r="H636" s="177"/>
      <c r="I636" s="134"/>
      <c r="J636" s="126"/>
      <c r="K636" s="134"/>
      <c r="L636" s="126"/>
      <c r="M636" s="134"/>
      <c r="N636" s="423"/>
      <c r="O636" s="12"/>
      <c r="P636" s="12"/>
      <c r="Q636" s="12"/>
      <c r="R636" s="12"/>
      <c r="S636" s="12"/>
      <c r="T636" s="12"/>
      <c r="U636" s="12"/>
      <c r="V636" s="12"/>
      <c r="W636" s="12"/>
      <c r="X636" s="12"/>
      <c r="Y636" s="12"/>
      <c r="Z636" s="12"/>
      <c r="AA636" s="12"/>
      <c r="AB636" s="12"/>
      <c r="AC636" s="12"/>
    </row>
    <row r="637" spans="1:29" ht="40.5" customHeight="1" thickBot="1">
      <c r="A637" s="274" t="s">
        <v>702</v>
      </c>
      <c r="B637" s="959"/>
      <c r="C637" s="332" t="s">
        <v>480</v>
      </c>
      <c r="D637" s="316" t="s">
        <v>798</v>
      </c>
      <c r="E637" s="317">
        <v>2191</v>
      </c>
      <c r="F637" s="318"/>
      <c r="G637" s="319"/>
      <c r="H637" s="320"/>
      <c r="I637" s="321"/>
      <c r="J637" s="317"/>
      <c r="K637" s="321"/>
      <c r="L637" s="317"/>
      <c r="M637" s="319"/>
      <c r="N637" s="423"/>
      <c r="O637" s="12"/>
      <c r="P637" s="12"/>
      <c r="Q637" s="12"/>
      <c r="R637" s="12"/>
      <c r="S637" s="12"/>
      <c r="T637" s="12"/>
      <c r="U637" s="12"/>
      <c r="V637" s="12"/>
      <c r="W637" s="12"/>
      <c r="X637" s="12"/>
      <c r="Y637" s="12"/>
      <c r="Z637" s="12"/>
      <c r="AA637" s="12"/>
      <c r="AB637" s="12"/>
      <c r="AC637" s="12"/>
    </row>
    <row r="638" spans="1:29" ht="20.25">
      <c r="A638" s="274" t="s">
        <v>702</v>
      </c>
      <c r="B638" s="959"/>
      <c r="C638" s="977" t="s">
        <v>818</v>
      </c>
      <c r="D638" s="214" t="s">
        <v>798</v>
      </c>
      <c r="E638" s="103">
        <v>3808</v>
      </c>
      <c r="F638" s="96">
        <v>2730</v>
      </c>
      <c r="G638" s="105">
        <v>1780</v>
      </c>
      <c r="H638" s="161">
        <v>1910</v>
      </c>
      <c r="I638" s="131">
        <v>1925</v>
      </c>
      <c r="J638" s="99">
        <v>2035</v>
      </c>
      <c r="K638" s="131">
        <v>2055</v>
      </c>
      <c r="L638" s="99">
        <v>2165</v>
      </c>
      <c r="M638" s="131">
        <v>2190</v>
      </c>
      <c r="N638" s="423"/>
      <c r="O638" s="12"/>
      <c r="P638" s="12"/>
      <c r="Q638" s="12"/>
      <c r="R638" s="12"/>
      <c r="S638" s="12"/>
      <c r="T638" s="12"/>
      <c r="U638" s="12"/>
      <c r="V638" s="12"/>
      <c r="W638" s="12"/>
      <c r="X638" s="12"/>
      <c r="Y638" s="12"/>
      <c r="Z638" s="12"/>
      <c r="AA638" s="12"/>
      <c r="AB638" s="12"/>
      <c r="AC638" s="12"/>
    </row>
    <row r="639" spans="1:29" ht="29.25">
      <c r="A639" s="274" t="s">
        <v>702</v>
      </c>
      <c r="B639" s="959"/>
      <c r="C639" s="978" t="s">
        <v>799</v>
      </c>
      <c r="D639" s="211" t="s">
        <v>800</v>
      </c>
      <c r="E639" s="99">
        <v>1357.3</v>
      </c>
      <c r="F639" s="279">
        <f>IF((ISERROR(F638/(E638*F$450/100))),0,(F638/(E638*F$450/100))*100)</f>
        <v>68.082786697878888</v>
      </c>
      <c r="G639" s="280">
        <f>IF((ISERROR(G638/(F638*G$450/100))),0,(G638/(F638*G$450/100))*100)</f>
        <v>59.220223528695811</v>
      </c>
      <c r="H639" s="281">
        <f>IF((ISERROR(H638/(G638*H$450/100))),0,(H638/(G638*H$450/100))*100)</f>
        <v>100.003138615716</v>
      </c>
      <c r="I639" s="282">
        <f>IF((ISERROR(I638/(G638*I$450/100))),0,(I638/(G638*I$450/100))*100)</f>
        <v>100.69466096764594</v>
      </c>
      <c r="J639" s="283">
        <f>IF((ISERROR(J638/(H638*J$450/100))),0,(J638/(H638*J$450/100))*100)</f>
        <v>100.04178649558784</v>
      </c>
      <c r="K639" s="282">
        <f>IF((ISERROR(K638/(I638*K$450/100))),0,(K638/(I638*K$450/100))*100)</f>
        <v>100.14376011380794</v>
      </c>
      <c r="L639" s="283">
        <f>IF((ISERROR(L638/(J638*L$450/100))),0,(L638/(J638*L$450/100))*100)</f>
        <v>100.17722169997415</v>
      </c>
      <c r="M639" s="282">
        <f>IF((ISERROR(M638/(K638*M$450/100))),0,(M638/(K638*M$450/100))*100)</f>
        <v>100.15915558024999</v>
      </c>
      <c r="N639" s="423"/>
      <c r="O639" s="12"/>
      <c r="P639" s="12"/>
      <c r="Q639" s="12"/>
      <c r="R639" s="12"/>
      <c r="S639" s="12"/>
      <c r="T639" s="12"/>
      <c r="U639" s="12"/>
      <c r="V639" s="12"/>
      <c r="W639" s="12"/>
      <c r="X639" s="12"/>
      <c r="Y639" s="12"/>
      <c r="Z639" s="12"/>
      <c r="AA639" s="12"/>
      <c r="AB639" s="12"/>
      <c r="AC639" s="12"/>
    </row>
    <row r="640" spans="1:29" ht="20.25">
      <c r="A640" s="274" t="s">
        <v>702</v>
      </c>
      <c r="B640" s="959"/>
      <c r="C640" s="142" t="s">
        <v>808</v>
      </c>
      <c r="D640" s="211" t="s">
        <v>798</v>
      </c>
      <c r="E640" s="283">
        <f>SUM(E641:E645)</f>
        <v>3808</v>
      </c>
      <c r="F640" s="279">
        <f>SUM(F641:F645)</f>
        <v>2730</v>
      </c>
      <c r="G640" s="280">
        <f>SUM(G641:G645)</f>
        <v>1780</v>
      </c>
      <c r="H640" s="281">
        <f t="shared" ref="H640:M640" si="57">SUM(H641:H645)</f>
        <v>1910</v>
      </c>
      <c r="I640" s="282">
        <f t="shared" si="57"/>
        <v>1925</v>
      </c>
      <c r="J640" s="283">
        <f t="shared" si="57"/>
        <v>2035</v>
      </c>
      <c r="K640" s="282">
        <f t="shared" si="57"/>
        <v>2055</v>
      </c>
      <c r="L640" s="283">
        <f t="shared" si="57"/>
        <v>2165</v>
      </c>
      <c r="M640" s="282">
        <f t="shared" si="57"/>
        <v>2190</v>
      </c>
      <c r="N640" s="423"/>
      <c r="O640" s="12"/>
      <c r="P640" s="12"/>
      <c r="Q640" s="12"/>
      <c r="R640" s="12"/>
      <c r="S640" s="12"/>
      <c r="T640" s="12"/>
      <c r="U640" s="12"/>
      <c r="V640" s="12"/>
      <c r="W640" s="12"/>
      <c r="X640" s="12"/>
      <c r="Y640" s="12"/>
      <c r="Z640" s="12"/>
      <c r="AA640" s="12"/>
      <c r="AB640" s="12"/>
      <c r="AC640" s="12"/>
    </row>
    <row r="641" spans="1:29" ht="20.25">
      <c r="A641" s="274" t="s">
        <v>702</v>
      </c>
      <c r="B641" s="959"/>
      <c r="C641" s="331" t="s">
        <v>476</v>
      </c>
      <c r="D641" s="220" t="s">
        <v>798</v>
      </c>
      <c r="E641" s="99">
        <v>3808</v>
      </c>
      <c r="F641" s="35">
        <v>1222</v>
      </c>
      <c r="G641" s="105">
        <v>1780</v>
      </c>
      <c r="H641" s="161">
        <v>1910</v>
      </c>
      <c r="I641" s="131">
        <v>1925</v>
      </c>
      <c r="J641" s="99">
        <v>2035</v>
      </c>
      <c r="K641" s="131">
        <v>2055</v>
      </c>
      <c r="L641" s="99">
        <v>2165</v>
      </c>
      <c r="M641" s="131">
        <v>2190</v>
      </c>
      <c r="N641" s="423"/>
      <c r="O641" s="12"/>
      <c r="P641" s="12"/>
      <c r="Q641" s="12"/>
      <c r="R641" s="12"/>
      <c r="S641" s="12"/>
      <c r="T641" s="12"/>
      <c r="U641" s="12"/>
      <c r="V641" s="12"/>
      <c r="W641" s="12"/>
      <c r="X641" s="12"/>
      <c r="Y641" s="12"/>
      <c r="Z641" s="12"/>
      <c r="AA641" s="12"/>
      <c r="AB641" s="12"/>
      <c r="AC641" s="12"/>
    </row>
    <row r="642" spans="1:29" ht="20.25">
      <c r="A642" s="274" t="s">
        <v>702</v>
      </c>
      <c r="B642" s="959"/>
      <c r="C642" s="331" t="s">
        <v>487</v>
      </c>
      <c r="D642" s="220" t="s">
        <v>798</v>
      </c>
      <c r="E642" s="99"/>
      <c r="F642" s="35">
        <v>1508</v>
      </c>
      <c r="G642" s="105"/>
      <c r="H642" s="161"/>
      <c r="I642" s="131"/>
      <c r="J642" s="99"/>
      <c r="K642" s="131"/>
      <c r="L642" s="99"/>
      <c r="M642" s="131"/>
      <c r="N642" s="423"/>
      <c r="O642" s="12"/>
      <c r="P642" s="12"/>
      <c r="Q642" s="12"/>
      <c r="R642" s="12"/>
      <c r="S642" s="12"/>
      <c r="T642" s="12"/>
      <c r="U642" s="12"/>
      <c r="V642" s="12"/>
      <c r="W642" s="12"/>
      <c r="X642" s="12"/>
      <c r="Y642" s="12"/>
      <c r="Z642" s="12"/>
      <c r="AA642" s="12"/>
      <c r="AB642" s="12"/>
      <c r="AC642" s="12"/>
    </row>
    <row r="643" spans="1:29" ht="20.25">
      <c r="A643" s="274" t="s">
        <v>702</v>
      </c>
      <c r="B643" s="959"/>
      <c r="C643" s="331"/>
      <c r="D643" s="220" t="s">
        <v>798</v>
      </c>
      <c r="E643" s="99"/>
      <c r="F643" s="35"/>
      <c r="G643" s="105"/>
      <c r="H643" s="161"/>
      <c r="I643" s="131"/>
      <c r="J643" s="99"/>
      <c r="K643" s="131"/>
      <c r="L643" s="99"/>
      <c r="M643" s="131"/>
      <c r="N643" s="423"/>
      <c r="O643" s="12"/>
      <c r="P643" s="12"/>
      <c r="Q643" s="12"/>
      <c r="R643" s="12"/>
      <c r="S643" s="12"/>
      <c r="T643" s="12"/>
      <c r="U643" s="12"/>
      <c r="V643" s="12"/>
      <c r="W643" s="12"/>
      <c r="X643" s="12"/>
      <c r="Y643" s="12"/>
      <c r="Z643" s="12"/>
      <c r="AA643" s="12"/>
      <c r="AB643" s="12"/>
      <c r="AC643" s="12"/>
    </row>
    <row r="644" spans="1:29" ht="20.25">
      <c r="A644" s="274" t="s">
        <v>702</v>
      </c>
      <c r="B644" s="959"/>
      <c r="C644" s="331"/>
      <c r="D644" s="220" t="s">
        <v>798</v>
      </c>
      <c r="E644" s="99"/>
      <c r="F644" s="35"/>
      <c r="G644" s="105"/>
      <c r="H644" s="161"/>
      <c r="I644" s="131"/>
      <c r="J644" s="99"/>
      <c r="K644" s="131"/>
      <c r="L644" s="99"/>
      <c r="M644" s="131"/>
      <c r="N644" s="423"/>
      <c r="O644" s="12"/>
      <c r="P644" s="12"/>
      <c r="Q644" s="12"/>
      <c r="R644" s="12"/>
      <c r="S644" s="12"/>
      <c r="T644" s="12"/>
      <c r="U644" s="12"/>
      <c r="V644" s="12"/>
      <c r="W644" s="12"/>
      <c r="X644" s="12"/>
      <c r="Y644" s="12"/>
      <c r="Z644" s="12"/>
      <c r="AA644" s="12"/>
      <c r="AB644" s="12"/>
      <c r="AC644" s="12"/>
    </row>
    <row r="645" spans="1:29" ht="21" thickBot="1">
      <c r="A645" s="274" t="s">
        <v>702</v>
      </c>
      <c r="B645" s="959"/>
      <c r="C645" s="332"/>
      <c r="D645" s="316" t="s">
        <v>798</v>
      </c>
      <c r="E645" s="317"/>
      <c r="F645" s="318"/>
      <c r="G645" s="319"/>
      <c r="H645" s="320"/>
      <c r="I645" s="321"/>
      <c r="J645" s="317"/>
      <c r="K645" s="321"/>
      <c r="L645" s="317"/>
      <c r="M645" s="319"/>
      <c r="N645" s="423"/>
      <c r="O645" s="12"/>
      <c r="P645" s="12"/>
      <c r="Q645" s="12"/>
      <c r="R645" s="12"/>
      <c r="S645" s="12"/>
      <c r="T645" s="12"/>
      <c r="U645" s="12"/>
      <c r="V645" s="12"/>
      <c r="W645" s="12"/>
      <c r="X645" s="12"/>
      <c r="Y645" s="12"/>
      <c r="Z645" s="12"/>
      <c r="AA645" s="12"/>
      <c r="AB645" s="12"/>
      <c r="AC645" s="12"/>
    </row>
    <row r="646" spans="1:29" ht="20.25">
      <c r="A646" s="274" t="s">
        <v>702</v>
      </c>
      <c r="B646" s="959"/>
      <c r="C646" s="977" t="s">
        <v>819</v>
      </c>
      <c r="D646" s="214" t="s">
        <v>798</v>
      </c>
      <c r="E646" s="103">
        <v>394</v>
      </c>
      <c r="F646" s="96">
        <v>543</v>
      </c>
      <c r="G646" s="104">
        <v>80</v>
      </c>
      <c r="H646" s="129">
        <v>86</v>
      </c>
      <c r="I646" s="130">
        <v>88</v>
      </c>
      <c r="J646" s="103">
        <v>92</v>
      </c>
      <c r="K646" s="130">
        <v>97</v>
      </c>
      <c r="L646" s="103">
        <v>100</v>
      </c>
      <c r="M646" s="130">
        <v>107</v>
      </c>
      <c r="N646" s="423"/>
      <c r="O646" s="12"/>
      <c r="P646" s="12"/>
      <c r="Q646" s="12"/>
      <c r="R646" s="12"/>
      <c r="S646" s="12"/>
      <c r="T646" s="12"/>
      <c r="U646" s="12"/>
      <c r="V646" s="12"/>
      <c r="W646" s="12"/>
      <c r="X646" s="12"/>
      <c r="Y646" s="12"/>
      <c r="Z646" s="12"/>
      <c r="AA646" s="12"/>
      <c r="AB646" s="12"/>
      <c r="AC646" s="12"/>
    </row>
    <row r="647" spans="1:29" ht="29.25">
      <c r="A647" s="274" t="s">
        <v>702</v>
      </c>
      <c r="B647" s="959"/>
      <c r="C647" s="978" t="s">
        <v>799</v>
      </c>
      <c r="D647" s="211" t="s">
        <v>800</v>
      </c>
      <c r="E647" s="99">
        <v>64</v>
      </c>
      <c r="F647" s="279">
        <f>IF((ISERROR(F646/(E646*F$450/100))),0,(F646/(E646*F$450/100))*100)</f>
        <v>130.88058394025668</v>
      </c>
      <c r="G647" s="280">
        <f>IF((ISERROR(G646/(F646*G$450/100))),0,(G646/(F646*G$450/100))*100)</f>
        <v>13.381439794180444</v>
      </c>
      <c r="H647" s="281">
        <f>IF((ISERROR(H646/(G646*H$450/100))),0,(H646/(G646*H$450/100))*100)</f>
        <v>100.18639044040447</v>
      </c>
      <c r="I647" s="282">
        <f>IF((ISERROR(I646/(G646*I$450/100))),0,(I646/(G646*I$450/100))*100)</f>
        <v>102.42085515566272</v>
      </c>
      <c r="J647" s="283">
        <f>IF((ISERROR(J646/(H646*J$450/100))),0,(J646/(H646*J$450/100))*100)</f>
        <v>100.44764712304837</v>
      </c>
      <c r="K647" s="282">
        <f>IF((ISERROR(K646/(I646*K$450/100))),0,(K646/(I646*K$450/100))*100)</f>
        <v>103.40269634622202</v>
      </c>
      <c r="L647" s="283">
        <f>IF((ISERROR(L646/(J646*L$450/100))),0,(L646/(J646*L$450/100))*100)</f>
        <v>102.34995790714301</v>
      </c>
      <c r="M647" s="282">
        <f>IF((ISERROR(M646/(K646*M$450/100))),0,(M646/(K646*M$450/100))*100)</f>
        <v>103.67413230129112</v>
      </c>
      <c r="N647" s="423"/>
      <c r="O647" s="12"/>
      <c r="P647" s="12"/>
      <c r="Q647" s="12"/>
      <c r="R647" s="12"/>
      <c r="S647" s="12"/>
      <c r="T647" s="12"/>
      <c r="U647" s="12"/>
      <c r="V647" s="12"/>
      <c r="W647" s="12"/>
      <c r="X647" s="12"/>
      <c r="Y647" s="12"/>
      <c r="Z647" s="12"/>
      <c r="AA647" s="12"/>
      <c r="AB647" s="12"/>
      <c r="AC647" s="12"/>
    </row>
    <row r="648" spans="1:29" ht="20.25">
      <c r="A648" s="274" t="s">
        <v>702</v>
      </c>
      <c r="B648" s="959"/>
      <c r="C648" s="142" t="s">
        <v>808</v>
      </c>
      <c r="D648" s="211" t="s">
        <v>798</v>
      </c>
      <c r="E648" s="283">
        <f>SUM(E649:E655)</f>
        <v>394</v>
      </c>
      <c r="F648" s="279">
        <f>SUM(F649:F655)</f>
        <v>543</v>
      </c>
      <c r="G648" s="280">
        <f>SUM(G649:G655)</f>
        <v>80</v>
      </c>
      <c r="H648" s="281">
        <f t="shared" ref="H648:M648" si="58">SUM(H649:H655)</f>
        <v>86</v>
      </c>
      <c r="I648" s="282">
        <f t="shared" si="58"/>
        <v>88</v>
      </c>
      <c r="J648" s="283">
        <f t="shared" si="58"/>
        <v>92</v>
      </c>
      <c r="K648" s="282">
        <f t="shared" si="58"/>
        <v>97</v>
      </c>
      <c r="L648" s="283">
        <f t="shared" si="58"/>
        <v>100</v>
      </c>
      <c r="M648" s="282">
        <f t="shared" si="58"/>
        <v>107</v>
      </c>
      <c r="N648" s="423"/>
      <c r="O648" s="12"/>
      <c r="P648" s="12"/>
      <c r="Q648" s="12"/>
      <c r="R648" s="12"/>
      <c r="S648" s="12"/>
      <c r="T648" s="12"/>
      <c r="U648" s="12"/>
      <c r="V648" s="12"/>
      <c r="W648" s="12"/>
      <c r="X648" s="12"/>
      <c r="Y648" s="12"/>
      <c r="Z648" s="12"/>
      <c r="AA648" s="12"/>
      <c r="AB648" s="12"/>
      <c r="AC648" s="12"/>
    </row>
    <row r="649" spans="1:29" ht="20.25">
      <c r="A649" s="274" t="s">
        <v>702</v>
      </c>
      <c r="B649" s="959"/>
      <c r="C649" s="331" t="s">
        <v>476</v>
      </c>
      <c r="D649" s="220" t="s">
        <v>798</v>
      </c>
      <c r="E649" s="99">
        <v>394</v>
      </c>
      <c r="F649" s="35">
        <v>543</v>
      </c>
      <c r="G649" s="105">
        <v>80</v>
      </c>
      <c r="H649" s="161">
        <v>86</v>
      </c>
      <c r="I649" s="131">
        <v>88</v>
      </c>
      <c r="J649" s="99">
        <v>92</v>
      </c>
      <c r="K649" s="131">
        <v>97</v>
      </c>
      <c r="L649" s="99">
        <v>100</v>
      </c>
      <c r="M649" s="131">
        <v>107</v>
      </c>
      <c r="N649" s="423"/>
      <c r="O649" s="12"/>
      <c r="P649" s="12"/>
      <c r="Q649" s="12"/>
      <c r="R649" s="12"/>
      <c r="S649" s="12"/>
      <c r="T649" s="12"/>
      <c r="U649" s="12"/>
      <c r="V649" s="12"/>
      <c r="W649" s="12"/>
      <c r="X649" s="12"/>
      <c r="Y649" s="12"/>
      <c r="Z649" s="12"/>
      <c r="AA649" s="12"/>
      <c r="AB649" s="12"/>
      <c r="AC649" s="12"/>
    </row>
    <row r="650" spans="1:29" ht="20.25">
      <c r="A650" s="274" t="s">
        <v>702</v>
      </c>
      <c r="B650" s="959"/>
      <c r="C650" s="331"/>
      <c r="D650" s="220" t="s">
        <v>798</v>
      </c>
      <c r="E650" s="99"/>
      <c r="F650" s="35"/>
      <c r="G650" s="105"/>
      <c r="H650" s="161"/>
      <c r="I650" s="131"/>
      <c r="J650" s="99"/>
      <c r="K650" s="131"/>
      <c r="L650" s="99"/>
      <c r="M650" s="131"/>
      <c r="N650" s="423"/>
      <c r="O650" s="12"/>
      <c r="P650" s="12"/>
      <c r="Q650" s="12"/>
      <c r="R650" s="12"/>
      <c r="S650" s="12"/>
      <c r="T650" s="12"/>
      <c r="U650" s="12"/>
      <c r="V650" s="12"/>
      <c r="W650" s="12"/>
      <c r="X650" s="12"/>
      <c r="Y650" s="12"/>
      <c r="Z650" s="12"/>
      <c r="AA650" s="12"/>
      <c r="AB650" s="12"/>
      <c r="AC650" s="12"/>
    </row>
    <row r="651" spans="1:29" ht="20.25">
      <c r="A651" s="274" t="s">
        <v>702</v>
      </c>
      <c r="B651" s="959"/>
      <c r="C651" s="331"/>
      <c r="D651" s="220" t="s">
        <v>798</v>
      </c>
      <c r="E651" s="99"/>
      <c r="F651" s="35"/>
      <c r="G651" s="105"/>
      <c r="H651" s="161"/>
      <c r="I651" s="131"/>
      <c r="J651" s="99"/>
      <c r="K651" s="131"/>
      <c r="L651" s="99"/>
      <c r="M651" s="131"/>
      <c r="N651" s="423"/>
      <c r="O651" s="12"/>
      <c r="P651" s="12"/>
      <c r="Q651" s="12"/>
      <c r="R651" s="12"/>
      <c r="S651" s="12"/>
      <c r="T651" s="12"/>
      <c r="U651" s="12"/>
      <c r="V651" s="12"/>
      <c r="W651" s="12"/>
      <c r="X651" s="12"/>
      <c r="Y651" s="12"/>
      <c r="Z651" s="12"/>
      <c r="AA651" s="12"/>
      <c r="AB651" s="12"/>
      <c r="AC651" s="12"/>
    </row>
    <row r="652" spans="1:29" ht="20.25">
      <c r="A652" s="274" t="s">
        <v>702</v>
      </c>
      <c r="B652" s="959"/>
      <c r="C652" s="331"/>
      <c r="D652" s="220" t="s">
        <v>798</v>
      </c>
      <c r="E652" s="99"/>
      <c r="F652" s="35"/>
      <c r="G652" s="105"/>
      <c r="H652" s="161"/>
      <c r="I652" s="131"/>
      <c r="J652" s="99"/>
      <c r="K652" s="131"/>
      <c r="L652" s="99"/>
      <c r="M652" s="131"/>
      <c r="N652" s="423"/>
      <c r="O652" s="12"/>
      <c r="P652" s="12"/>
      <c r="Q652" s="12"/>
      <c r="R652" s="12"/>
      <c r="S652" s="12"/>
      <c r="T652" s="12"/>
      <c r="U652" s="12"/>
      <c r="V652" s="12"/>
      <c r="W652" s="12"/>
      <c r="X652" s="12"/>
      <c r="Y652" s="12"/>
      <c r="Z652" s="12"/>
      <c r="AA652" s="12"/>
      <c r="AB652" s="12"/>
      <c r="AC652" s="12"/>
    </row>
    <row r="653" spans="1:29" ht="20.25">
      <c r="A653" s="274" t="s">
        <v>702</v>
      </c>
      <c r="B653" s="959"/>
      <c r="C653" s="331"/>
      <c r="D653" s="220" t="s">
        <v>798</v>
      </c>
      <c r="E653" s="99"/>
      <c r="F653" s="35"/>
      <c r="G653" s="105"/>
      <c r="H653" s="161"/>
      <c r="I653" s="131"/>
      <c r="J653" s="99"/>
      <c r="K653" s="131"/>
      <c r="L653" s="99"/>
      <c r="M653" s="131"/>
      <c r="N653" s="423"/>
      <c r="O653" s="12"/>
      <c r="P653" s="12"/>
      <c r="Q653" s="12"/>
      <c r="R653" s="12"/>
      <c r="S653" s="12"/>
      <c r="T653" s="12"/>
      <c r="U653" s="12"/>
      <c r="V653" s="12"/>
      <c r="W653" s="12"/>
      <c r="X653" s="12"/>
      <c r="Y653" s="12"/>
      <c r="Z653" s="12"/>
      <c r="AA653" s="12"/>
      <c r="AB653" s="12"/>
      <c r="AC653" s="12"/>
    </row>
    <row r="654" spans="1:29" ht="20.25">
      <c r="A654" s="274" t="s">
        <v>702</v>
      </c>
      <c r="B654" s="959"/>
      <c r="C654" s="331"/>
      <c r="D654" s="220" t="s">
        <v>798</v>
      </c>
      <c r="E654" s="99"/>
      <c r="F654" s="35"/>
      <c r="G654" s="105"/>
      <c r="H654" s="161"/>
      <c r="I654" s="131"/>
      <c r="J654" s="99"/>
      <c r="K654" s="131"/>
      <c r="L654" s="99"/>
      <c r="M654" s="131"/>
      <c r="N654" s="423"/>
      <c r="O654" s="12"/>
      <c r="P654" s="12"/>
      <c r="Q654" s="12"/>
      <c r="R654" s="12"/>
      <c r="S654" s="12"/>
      <c r="T654" s="12"/>
      <c r="U654" s="12"/>
      <c r="V654" s="12"/>
      <c r="W654" s="12"/>
      <c r="X654" s="12"/>
      <c r="Y654" s="12"/>
      <c r="Z654" s="12"/>
      <c r="AA654" s="12"/>
      <c r="AB654" s="12"/>
      <c r="AC654" s="12"/>
    </row>
    <row r="655" spans="1:29" ht="21" thickBot="1">
      <c r="A655" s="274" t="s">
        <v>702</v>
      </c>
      <c r="B655" s="959"/>
      <c r="C655" s="332"/>
      <c r="D655" s="316" t="s">
        <v>798</v>
      </c>
      <c r="E655" s="317"/>
      <c r="F655" s="318"/>
      <c r="G655" s="319"/>
      <c r="H655" s="320"/>
      <c r="I655" s="321"/>
      <c r="J655" s="317"/>
      <c r="K655" s="321"/>
      <c r="L655" s="317"/>
      <c r="M655" s="319"/>
      <c r="N655" s="423"/>
      <c r="O655" s="12"/>
      <c r="P655" s="12"/>
      <c r="Q655" s="12"/>
      <c r="R655" s="12"/>
      <c r="S655" s="12"/>
      <c r="T655" s="12"/>
      <c r="U655" s="12"/>
      <c r="V655" s="12"/>
      <c r="W655" s="12"/>
      <c r="X655" s="12"/>
      <c r="Y655" s="12"/>
      <c r="Z655" s="12"/>
      <c r="AA655" s="12"/>
      <c r="AB655" s="12"/>
      <c r="AC655" s="12"/>
    </row>
    <row r="656" spans="1:29" ht="20.25">
      <c r="A656" s="274" t="s">
        <v>702</v>
      </c>
      <c r="B656" s="959"/>
      <c r="C656" s="977" t="s">
        <v>820</v>
      </c>
      <c r="D656" s="214" t="s">
        <v>798</v>
      </c>
      <c r="E656" s="103"/>
      <c r="F656" s="96"/>
      <c r="G656" s="104"/>
      <c r="H656" s="129"/>
      <c r="I656" s="130"/>
      <c r="J656" s="103"/>
      <c r="K656" s="130"/>
      <c r="L656" s="103"/>
      <c r="M656" s="130"/>
      <c r="N656" s="423"/>
      <c r="O656" s="12"/>
      <c r="P656" s="12"/>
      <c r="Q656" s="12"/>
      <c r="R656" s="12"/>
      <c r="S656" s="12"/>
      <c r="T656" s="12"/>
      <c r="U656" s="12"/>
      <c r="V656" s="12"/>
      <c r="W656" s="12"/>
      <c r="X656" s="12"/>
      <c r="Y656" s="12"/>
      <c r="Z656" s="12"/>
      <c r="AA656" s="12"/>
      <c r="AB656" s="12"/>
      <c r="AC656" s="12"/>
    </row>
    <row r="657" spans="1:29" ht="29.25">
      <c r="A657" s="274" t="s">
        <v>702</v>
      </c>
      <c r="B657" s="959"/>
      <c r="C657" s="978" t="s">
        <v>799</v>
      </c>
      <c r="D657" s="211" t="s">
        <v>800</v>
      </c>
      <c r="E657" s="99"/>
      <c r="F657" s="279">
        <f>IF((ISERROR(F656/(E656*F$450/100))),0,(F656/(E656*F$450/100))*100)</f>
        <v>0</v>
      </c>
      <c r="G657" s="280">
        <f>IF((ISERROR(G656/(F656*G$450/100))),0,(G656/(F656*G$450/100))*100)</f>
        <v>0</v>
      </c>
      <c r="H657" s="281">
        <f>IF((ISERROR(H656/(G656*H$450/100))),0,(H656/(G656*H$450/100))*100)</f>
        <v>0</v>
      </c>
      <c r="I657" s="282">
        <f>IF((ISERROR(I656/(G656*I$450/100))),0,(I656/(G656*I$450/100))*100)</f>
        <v>0</v>
      </c>
      <c r="J657" s="283">
        <f>IF((ISERROR(J656/(H656*J$450/100))),0,(J656/(H656*J$450/100))*100)</f>
        <v>0</v>
      </c>
      <c r="K657" s="282">
        <f>IF((ISERROR(K656/(I656*K$450/100))),0,(K656/(I656*K$450/100))*100)</f>
        <v>0</v>
      </c>
      <c r="L657" s="283">
        <f>IF((ISERROR(L656/(J656*L$450/100))),0,(L656/(J656*L$450/100))*100)</f>
        <v>0</v>
      </c>
      <c r="M657" s="282">
        <f>IF((ISERROR(M656/(K656*M$450/100))),0,(M656/(K656*M$450/100))*100)</f>
        <v>0</v>
      </c>
      <c r="N657" s="423"/>
      <c r="O657" s="12"/>
      <c r="P657" s="12"/>
      <c r="Q657" s="12"/>
      <c r="R657" s="12"/>
      <c r="S657" s="12"/>
      <c r="T657" s="12"/>
      <c r="U657" s="12"/>
      <c r="V657" s="12"/>
      <c r="W657" s="12"/>
      <c r="X657" s="12"/>
      <c r="Y657" s="12"/>
      <c r="Z657" s="12"/>
      <c r="AA657" s="12"/>
      <c r="AB657" s="12"/>
      <c r="AC657" s="12"/>
    </row>
    <row r="658" spans="1:29" ht="20.25">
      <c r="A658" s="274" t="s">
        <v>702</v>
      </c>
      <c r="B658" s="959"/>
      <c r="C658" s="142" t="s">
        <v>808</v>
      </c>
      <c r="D658" s="211" t="s">
        <v>798</v>
      </c>
      <c r="E658" s="283">
        <f>E659</f>
        <v>0</v>
      </c>
      <c r="F658" s="279">
        <f>F659</f>
        <v>0</v>
      </c>
      <c r="G658" s="280">
        <f>G659</f>
        <v>0</v>
      </c>
      <c r="H658" s="281">
        <f t="shared" ref="H658:M658" si="59">H659</f>
        <v>0</v>
      </c>
      <c r="I658" s="282">
        <f t="shared" si="59"/>
        <v>0</v>
      </c>
      <c r="J658" s="283">
        <f t="shared" si="59"/>
        <v>0</v>
      </c>
      <c r="K658" s="282">
        <f t="shared" si="59"/>
        <v>0</v>
      </c>
      <c r="L658" s="283">
        <f t="shared" si="59"/>
        <v>0</v>
      </c>
      <c r="M658" s="282">
        <f t="shared" si="59"/>
        <v>0</v>
      </c>
      <c r="N658" s="423"/>
      <c r="O658" s="12"/>
      <c r="P658" s="12"/>
      <c r="Q658" s="12"/>
      <c r="R658" s="12"/>
      <c r="S658" s="12"/>
      <c r="T658" s="12"/>
      <c r="U658" s="12"/>
      <c r="V658" s="12"/>
      <c r="W658" s="12"/>
      <c r="X658" s="12"/>
      <c r="Y658" s="12"/>
      <c r="Z658" s="12"/>
      <c r="AA658" s="12"/>
      <c r="AB658" s="12"/>
      <c r="AC658" s="12"/>
    </row>
    <row r="659" spans="1:29" ht="21" thickBot="1">
      <c r="A659" s="274" t="s">
        <v>702</v>
      </c>
      <c r="B659" s="959"/>
      <c r="C659" s="332"/>
      <c r="D659" s="316" t="s">
        <v>798</v>
      </c>
      <c r="E659" s="322"/>
      <c r="F659" s="318"/>
      <c r="G659" s="319"/>
      <c r="H659" s="320"/>
      <c r="I659" s="321"/>
      <c r="J659" s="317"/>
      <c r="K659" s="321"/>
      <c r="L659" s="317"/>
      <c r="M659" s="319"/>
      <c r="N659" s="423"/>
      <c r="O659" s="12"/>
      <c r="P659" s="12"/>
      <c r="Q659" s="12"/>
      <c r="R659" s="12"/>
      <c r="S659" s="12"/>
      <c r="T659" s="12"/>
      <c r="U659" s="12"/>
      <c r="V659" s="12"/>
      <c r="W659" s="12"/>
      <c r="X659" s="12"/>
      <c r="Y659" s="12"/>
      <c r="Z659" s="12"/>
      <c r="AA659" s="12"/>
      <c r="AB659" s="12"/>
      <c r="AC659" s="12"/>
    </row>
    <row r="660" spans="1:29" ht="38.25">
      <c r="A660" s="274" t="s">
        <v>702</v>
      </c>
      <c r="B660" s="959"/>
      <c r="C660" s="370" t="s">
        <v>821</v>
      </c>
      <c r="D660" s="223"/>
      <c r="E660" s="385">
        <f>E661+E665</f>
        <v>38437</v>
      </c>
      <c r="F660" s="386">
        <f t="shared" ref="F660:M660" si="60">F661+F665</f>
        <v>33255</v>
      </c>
      <c r="G660" s="387">
        <f t="shared" si="60"/>
        <v>17155</v>
      </c>
      <c r="H660" s="385">
        <f t="shared" si="60"/>
        <v>13223</v>
      </c>
      <c r="I660" s="387">
        <f t="shared" si="60"/>
        <v>13273</v>
      </c>
      <c r="J660" s="385">
        <f t="shared" si="60"/>
        <v>14576</v>
      </c>
      <c r="K660" s="387">
        <f t="shared" si="60"/>
        <v>14674</v>
      </c>
      <c r="L660" s="385">
        <f t="shared" si="60"/>
        <v>13443</v>
      </c>
      <c r="M660" s="387">
        <f t="shared" si="60"/>
        <v>13595</v>
      </c>
      <c r="N660" s="423"/>
      <c r="O660" s="12"/>
      <c r="P660" s="12"/>
      <c r="Q660" s="12"/>
      <c r="R660" s="12"/>
      <c r="S660" s="12"/>
      <c r="T660" s="12"/>
      <c r="U660" s="12"/>
      <c r="V660" s="12"/>
      <c r="W660" s="12"/>
      <c r="X660" s="12"/>
      <c r="Y660" s="12"/>
      <c r="Z660" s="12"/>
      <c r="AA660" s="12"/>
      <c r="AB660" s="12"/>
      <c r="AC660" s="12"/>
    </row>
    <row r="661" spans="1:29" ht="29.25">
      <c r="A661" s="274" t="s">
        <v>702</v>
      </c>
      <c r="B661" s="959"/>
      <c r="C661" s="142" t="s">
        <v>235</v>
      </c>
      <c r="D661" s="211" t="s">
        <v>798</v>
      </c>
      <c r="E661" s="283">
        <f>E662+E663+E664</f>
        <v>9513</v>
      </c>
      <c r="F661" s="279">
        <f>F662+F663+F664</f>
        <v>5947</v>
      </c>
      <c r="G661" s="280">
        <f t="shared" ref="G661:M661" si="61">G662+G663+G664</f>
        <v>7720</v>
      </c>
      <c r="H661" s="281">
        <f t="shared" si="61"/>
        <v>8319</v>
      </c>
      <c r="I661" s="282">
        <f t="shared" si="61"/>
        <v>8343</v>
      </c>
      <c r="J661" s="283">
        <f>J662+J663+J664</f>
        <v>9407</v>
      </c>
      <c r="K661" s="282">
        <f t="shared" si="61"/>
        <v>9455</v>
      </c>
      <c r="L661" s="283">
        <f t="shared" si="61"/>
        <v>9530</v>
      </c>
      <c r="M661" s="282">
        <f t="shared" si="61"/>
        <v>9609</v>
      </c>
      <c r="N661" s="423"/>
      <c r="O661" s="12"/>
      <c r="P661" s="12"/>
      <c r="Q661" s="12"/>
      <c r="R661" s="12"/>
      <c r="S661" s="12"/>
      <c r="T661" s="12"/>
      <c r="U661" s="12"/>
      <c r="V661" s="12"/>
      <c r="W661" s="12"/>
      <c r="X661" s="12"/>
      <c r="Y661" s="12"/>
      <c r="Z661" s="12"/>
      <c r="AA661" s="12"/>
      <c r="AB661" s="12"/>
      <c r="AC661" s="12"/>
    </row>
    <row r="662" spans="1:29" ht="20.25">
      <c r="A662" s="274" t="s">
        <v>702</v>
      </c>
      <c r="B662" s="959"/>
      <c r="C662" s="195" t="s">
        <v>823</v>
      </c>
      <c r="D662" s="211" t="s">
        <v>798</v>
      </c>
      <c r="E662" s="99">
        <v>2234</v>
      </c>
      <c r="F662" s="35">
        <v>2420</v>
      </c>
      <c r="G662" s="105">
        <v>2540</v>
      </c>
      <c r="H662" s="161">
        <v>2620</v>
      </c>
      <c r="I662" s="131">
        <v>2635</v>
      </c>
      <c r="J662" s="99">
        <v>2770</v>
      </c>
      <c r="K662" s="131">
        <v>2785</v>
      </c>
      <c r="L662" s="99">
        <v>2870</v>
      </c>
      <c r="M662" s="131">
        <v>2885</v>
      </c>
      <c r="N662" s="423"/>
      <c r="O662" s="12"/>
      <c r="P662" s="12"/>
      <c r="Q662" s="12"/>
      <c r="R662" s="12"/>
      <c r="S662" s="12"/>
      <c r="T662" s="12"/>
      <c r="U662" s="12"/>
      <c r="V662" s="12"/>
      <c r="W662" s="12"/>
      <c r="X662" s="12"/>
      <c r="Y662" s="12"/>
      <c r="Z662" s="12"/>
      <c r="AA662" s="12"/>
      <c r="AB662" s="12"/>
      <c r="AC662" s="12"/>
    </row>
    <row r="663" spans="1:29" ht="20.25">
      <c r="A663" s="274" t="s">
        <v>702</v>
      </c>
      <c r="B663" s="959"/>
      <c r="C663" s="195" t="s">
        <v>824</v>
      </c>
      <c r="D663" s="211" t="s">
        <v>798</v>
      </c>
      <c r="E663" s="99">
        <v>7279</v>
      </c>
      <c r="F663" s="35">
        <v>3527</v>
      </c>
      <c r="G663" s="105">
        <v>5180</v>
      </c>
      <c r="H663" s="161">
        <v>5699</v>
      </c>
      <c r="I663" s="131">
        <v>5708</v>
      </c>
      <c r="J663" s="99">
        <v>6637</v>
      </c>
      <c r="K663" s="131">
        <v>6670</v>
      </c>
      <c r="L663" s="99">
        <v>6660</v>
      </c>
      <c r="M663" s="131">
        <v>6724</v>
      </c>
      <c r="N663" s="423"/>
      <c r="O663" s="12"/>
      <c r="P663" s="12"/>
      <c r="Q663" s="12"/>
      <c r="R663" s="12"/>
      <c r="S663" s="12"/>
      <c r="T663" s="12"/>
      <c r="U663" s="12"/>
      <c r="V663" s="12"/>
      <c r="W663" s="12"/>
      <c r="X663" s="12"/>
      <c r="Y663" s="12"/>
      <c r="Z663" s="12"/>
      <c r="AA663" s="12"/>
      <c r="AB663" s="12"/>
      <c r="AC663" s="12"/>
    </row>
    <row r="664" spans="1:29" ht="20.25">
      <c r="A664" s="274" t="s">
        <v>702</v>
      </c>
      <c r="B664" s="959"/>
      <c r="C664" s="371" t="s">
        <v>18</v>
      </c>
      <c r="D664" s="212" t="s">
        <v>798</v>
      </c>
      <c r="E664" s="100"/>
      <c r="F664" s="95"/>
      <c r="G664" s="118"/>
      <c r="H664" s="175"/>
      <c r="I664" s="133"/>
      <c r="J664" s="100"/>
      <c r="K664" s="133"/>
      <c r="L664" s="100"/>
      <c r="M664" s="118"/>
      <c r="N664" s="423"/>
      <c r="O664" s="12"/>
      <c r="P664" s="12"/>
      <c r="Q664" s="12"/>
      <c r="R664" s="12"/>
      <c r="S664" s="12"/>
      <c r="T664" s="12"/>
      <c r="U664" s="12"/>
      <c r="V664" s="12"/>
      <c r="W664" s="12"/>
      <c r="X664" s="12"/>
      <c r="Y664" s="12"/>
      <c r="Z664" s="12"/>
      <c r="AA664" s="12"/>
      <c r="AB664" s="12"/>
      <c r="AC664" s="12"/>
    </row>
    <row r="665" spans="1:29" ht="29.25">
      <c r="A665" s="274" t="s">
        <v>702</v>
      </c>
      <c r="B665" s="959"/>
      <c r="C665" s="372" t="s">
        <v>236</v>
      </c>
      <c r="D665" s="214" t="s">
        <v>798</v>
      </c>
      <c r="E665" s="310">
        <f>E666+E667+E668+E672+E673</f>
        <v>28924</v>
      </c>
      <c r="F665" s="306">
        <f t="shared" ref="F665:M665" si="62">F666+F667+F668+F672+F673</f>
        <v>27308</v>
      </c>
      <c r="G665" s="307">
        <f t="shared" si="62"/>
        <v>9435</v>
      </c>
      <c r="H665" s="308">
        <f>H666+H667+H668+H672+H673</f>
        <v>4904</v>
      </c>
      <c r="I665" s="309">
        <f t="shared" si="62"/>
        <v>4930</v>
      </c>
      <c r="J665" s="310">
        <f t="shared" si="62"/>
        <v>5169</v>
      </c>
      <c r="K665" s="309">
        <f t="shared" si="62"/>
        <v>5219</v>
      </c>
      <c r="L665" s="310">
        <f t="shared" si="62"/>
        <v>3913</v>
      </c>
      <c r="M665" s="309">
        <f t="shared" si="62"/>
        <v>3986</v>
      </c>
      <c r="N665" s="423"/>
      <c r="O665" s="12"/>
      <c r="P665" s="12"/>
      <c r="Q665" s="12"/>
      <c r="R665" s="12"/>
      <c r="S665" s="12"/>
      <c r="T665" s="12"/>
      <c r="U665" s="12"/>
      <c r="V665" s="12"/>
      <c r="W665" s="12"/>
      <c r="X665" s="12"/>
      <c r="Y665" s="12"/>
      <c r="Z665" s="12"/>
      <c r="AA665" s="12"/>
      <c r="AB665" s="12"/>
      <c r="AC665" s="12"/>
    </row>
    <row r="666" spans="1:29" ht="20.25">
      <c r="A666" s="274" t="s">
        <v>702</v>
      </c>
      <c r="B666" s="959"/>
      <c r="C666" s="195" t="s">
        <v>825</v>
      </c>
      <c r="D666" s="211" t="s">
        <v>798</v>
      </c>
      <c r="E666" s="99">
        <v>7200</v>
      </c>
      <c r="F666" s="35">
        <v>12530</v>
      </c>
      <c r="G666" s="105"/>
      <c r="H666" s="161"/>
      <c r="I666" s="131"/>
      <c r="J666" s="99"/>
      <c r="K666" s="131"/>
      <c r="L666" s="99"/>
      <c r="M666" s="131"/>
      <c r="N666" s="423"/>
      <c r="O666" s="12"/>
      <c r="P666" s="12"/>
      <c r="Q666" s="12"/>
      <c r="R666" s="12"/>
      <c r="S666" s="12"/>
      <c r="T666" s="12"/>
      <c r="U666" s="12"/>
      <c r="V666" s="12"/>
      <c r="W666" s="12"/>
      <c r="X666" s="12"/>
      <c r="Y666" s="12"/>
      <c r="Z666" s="12"/>
      <c r="AA666" s="12"/>
      <c r="AB666" s="12"/>
      <c r="AC666" s="12"/>
    </row>
    <row r="667" spans="1:29" ht="20.25">
      <c r="A667" s="274" t="s">
        <v>702</v>
      </c>
      <c r="B667" s="959"/>
      <c r="C667" s="195" t="s">
        <v>826</v>
      </c>
      <c r="D667" s="211" t="s">
        <v>798</v>
      </c>
      <c r="E667" s="99">
        <v>768</v>
      </c>
      <c r="F667" s="35"/>
      <c r="G667" s="105"/>
      <c r="H667" s="161"/>
      <c r="I667" s="131"/>
      <c r="J667" s="99">
        <v>1500</v>
      </c>
      <c r="K667" s="131">
        <v>1500</v>
      </c>
      <c r="L667" s="99"/>
      <c r="M667" s="131"/>
      <c r="N667" s="423"/>
      <c r="O667" s="12"/>
      <c r="P667" s="12"/>
      <c r="Q667" s="12"/>
      <c r="R667" s="12"/>
      <c r="S667" s="12"/>
      <c r="T667" s="12"/>
      <c r="U667" s="12"/>
      <c r="V667" s="12"/>
      <c r="W667" s="12"/>
      <c r="X667" s="12"/>
      <c r="Y667" s="12"/>
      <c r="Z667" s="12"/>
      <c r="AA667" s="12"/>
      <c r="AB667" s="12"/>
      <c r="AC667" s="12"/>
    </row>
    <row r="668" spans="1:29" ht="20.25">
      <c r="A668" s="274" t="s">
        <v>702</v>
      </c>
      <c r="B668" s="959"/>
      <c r="C668" s="195" t="s">
        <v>237</v>
      </c>
      <c r="D668" s="211" t="s">
        <v>798</v>
      </c>
      <c r="E668" s="283">
        <f>E669+E670+E671</f>
        <v>18928</v>
      </c>
      <c r="F668" s="279">
        <v>8866</v>
      </c>
      <c r="G668" s="280">
        <f t="shared" ref="G668:M668" si="63">G669+G670+G671</f>
        <v>9420</v>
      </c>
      <c r="H668" s="281">
        <f>H669+H670+H671</f>
        <v>4884</v>
      </c>
      <c r="I668" s="282">
        <f t="shared" si="63"/>
        <v>4910</v>
      </c>
      <c r="J668" s="283">
        <f t="shared" si="63"/>
        <v>3644</v>
      </c>
      <c r="K668" s="282">
        <f t="shared" si="63"/>
        <v>3694</v>
      </c>
      <c r="L668" s="283">
        <f t="shared" si="63"/>
        <v>3883</v>
      </c>
      <c r="M668" s="282">
        <f t="shared" si="63"/>
        <v>3956</v>
      </c>
      <c r="N668" s="423"/>
      <c r="O668" s="12"/>
      <c r="P668" s="12"/>
      <c r="Q668" s="12"/>
      <c r="R668" s="12"/>
      <c r="S668" s="12"/>
      <c r="T668" s="12"/>
      <c r="U668" s="12"/>
      <c r="V668" s="12"/>
      <c r="W668" s="12"/>
      <c r="X668" s="12"/>
      <c r="Y668" s="12"/>
      <c r="Z668" s="12"/>
      <c r="AA668" s="12"/>
      <c r="AB668" s="12"/>
      <c r="AC668" s="12"/>
    </row>
    <row r="669" spans="1:29" ht="20.25">
      <c r="A669" s="274" t="s">
        <v>702</v>
      </c>
      <c r="B669" s="959"/>
      <c r="C669" s="195" t="s">
        <v>828</v>
      </c>
      <c r="D669" s="211" t="s">
        <v>798</v>
      </c>
      <c r="E669" s="99">
        <v>4791</v>
      </c>
      <c r="F669" s="35">
        <v>6816</v>
      </c>
      <c r="G669" s="105">
        <v>4952</v>
      </c>
      <c r="H669" s="161">
        <v>1104</v>
      </c>
      <c r="I669" s="131">
        <v>1104</v>
      </c>
      <c r="J669" s="99"/>
      <c r="K669" s="131"/>
      <c r="L669" s="99"/>
      <c r="M669" s="131"/>
      <c r="N669" s="423"/>
      <c r="O669" s="12"/>
      <c r="P669" s="12"/>
      <c r="Q669" s="12"/>
      <c r="R669" s="12"/>
      <c r="S669" s="12"/>
      <c r="T669" s="12"/>
      <c r="U669" s="12"/>
      <c r="V669" s="12"/>
      <c r="W669" s="12"/>
      <c r="X669" s="12"/>
      <c r="Y669" s="12"/>
      <c r="Z669" s="12"/>
      <c r="AA669" s="12"/>
      <c r="AB669" s="12"/>
      <c r="AC669" s="12"/>
    </row>
    <row r="670" spans="1:29" ht="20.25">
      <c r="A670" s="274" t="s">
        <v>702</v>
      </c>
      <c r="B670" s="959"/>
      <c r="C670" s="195" t="s">
        <v>829</v>
      </c>
      <c r="D670" s="211" t="s">
        <v>798</v>
      </c>
      <c r="E670" s="99">
        <v>13560</v>
      </c>
      <c r="F670" s="35">
        <v>1692</v>
      </c>
      <c r="G670" s="105">
        <v>4158</v>
      </c>
      <c r="H670" s="161">
        <v>3445</v>
      </c>
      <c r="I670" s="131">
        <v>3466</v>
      </c>
      <c r="J670" s="99">
        <v>3284</v>
      </c>
      <c r="K670" s="131">
        <v>3329</v>
      </c>
      <c r="L670" s="99">
        <v>3498</v>
      </c>
      <c r="M670" s="131">
        <v>3566</v>
      </c>
      <c r="N670" s="423"/>
      <c r="O670" s="12"/>
      <c r="P670" s="12"/>
      <c r="Q670" s="12"/>
      <c r="R670" s="12"/>
      <c r="S670" s="12"/>
      <c r="T670" s="12"/>
      <c r="U670" s="12"/>
      <c r="V670" s="12"/>
      <c r="W670" s="12"/>
      <c r="X670" s="12"/>
      <c r="Y670" s="12"/>
      <c r="Z670" s="12"/>
      <c r="AA670" s="12"/>
      <c r="AB670" s="12"/>
      <c r="AC670" s="12"/>
    </row>
    <row r="671" spans="1:29" ht="20.25">
      <c r="A671" s="274" t="s">
        <v>702</v>
      </c>
      <c r="B671" s="959"/>
      <c r="C671" s="195" t="s">
        <v>830</v>
      </c>
      <c r="D671" s="211" t="s">
        <v>798</v>
      </c>
      <c r="E671" s="99">
        <v>577</v>
      </c>
      <c r="F671" s="35">
        <v>358</v>
      </c>
      <c r="G671" s="105">
        <v>310</v>
      </c>
      <c r="H671" s="161">
        <v>335</v>
      </c>
      <c r="I671" s="131">
        <v>340</v>
      </c>
      <c r="J671" s="99">
        <v>360</v>
      </c>
      <c r="K671" s="131">
        <v>365</v>
      </c>
      <c r="L671" s="99">
        <v>385</v>
      </c>
      <c r="M671" s="131">
        <v>390</v>
      </c>
      <c r="N671" s="423"/>
      <c r="O671" s="12"/>
      <c r="P671" s="12"/>
      <c r="Q671" s="12"/>
      <c r="R671" s="12"/>
      <c r="S671" s="12"/>
      <c r="T671" s="12"/>
      <c r="U671" s="12"/>
      <c r="V671" s="12"/>
      <c r="W671" s="12"/>
      <c r="X671" s="12"/>
      <c r="Y671" s="12"/>
      <c r="Z671" s="12"/>
      <c r="AA671" s="12"/>
      <c r="AB671" s="12"/>
      <c r="AC671" s="12"/>
    </row>
    <row r="672" spans="1:29" ht="20.25">
      <c r="A672" s="274" t="s">
        <v>702</v>
      </c>
      <c r="B672" s="959"/>
      <c r="C672" s="195" t="s">
        <v>653</v>
      </c>
      <c r="D672" s="211" t="s">
        <v>798</v>
      </c>
      <c r="E672" s="99">
        <v>95</v>
      </c>
      <c r="F672" s="35">
        <v>10</v>
      </c>
      <c r="G672" s="105">
        <v>15</v>
      </c>
      <c r="H672" s="161">
        <v>20</v>
      </c>
      <c r="I672" s="131">
        <v>20</v>
      </c>
      <c r="J672" s="99">
        <v>25</v>
      </c>
      <c r="K672" s="131">
        <v>25</v>
      </c>
      <c r="L672" s="99">
        <v>30</v>
      </c>
      <c r="M672" s="131">
        <v>30</v>
      </c>
      <c r="N672" s="423"/>
      <c r="O672" s="12"/>
      <c r="P672" s="12"/>
      <c r="Q672" s="12"/>
      <c r="R672" s="12"/>
      <c r="S672" s="12"/>
      <c r="T672" s="12"/>
      <c r="U672" s="12"/>
      <c r="V672" s="12"/>
      <c r="W672" s="12"/>
      <c r="X672" s="12"/>
      <c r="Y672" s="12"/>
      <c r="Z672" s="12"/>
      <c r="AA672" s="12"/>
      <c r="AB672" s="12"/>
      <c r="AC672" s="12"/>
    </row>
    <row r="673" spans="1:29" ht="20.25">
      <c r="A673" s="274" t="s">
        <v>702</v>
      </c>
      <c r="B673" s="959"/>
      <c r="C673" s="195" t="s">
        <v>827</v>
      </c>
      <c r="D673" s="211" t="s">
        <v>798</v>
      </c>
      <c r="E673" s="99">
        <v>1933</v>
      </c>
      <c r="F673" s="35">
        <v>5902</v>
      </c>
      <c r="G673" s="105"/>
      <c r="H673" s="161"/>
      <c r="I673" s="131"/>
      <c r="J673" s="99"/>
      <c r="K673" s="131"/>
      <c r="L673" s="99"/>
      <c r="M673" s="131"/>
      <c r="N673" s="423"/>
      <c r="O673" s="12"/>
      <c r="P673" s="12"/>
      <c r="Q673" s="12"/>
      <c r="R673" s="12"/>
      <c r="S673" s="12"/>
      <c r="T673" s="12"/>
      <c r="U673" s="12"/>
      <c r="V673" s="12"/>
      <c r="W673" s="12"/>
      <c r="X673" s="12"/>
      <c r="Y673" s="12"/>
      <c r="Z673" s="12"/>
      <c r="AA673" s="12"/>
      <c r="AB673" s="12"/>
      <c r="AC673" s="12"/>
    </row>
    <row r="674" spans="1:29" ht="20.25">
      <c r="A674" s="274" t="s">
        <v>702</v>
      </c>
      <c r="B674" s="959"/>
      <c r="C674" s="145" t="s">
        <v>822</v>
      </c>
      <c r="D674" s="214"/>
      <c r="E674" s="310"/>
      <c r="F674" s="306"/>
      <c r="G674" s="307"/>
      <c r="H674" s="308"/>
      <c r="I674" s="309"/>
      <c r="J674" s="310"/>
      <c r="K674" s="309"/>
      <c r="L674" s="310"/>
      <c r="M674" s="309"/>
      <c r="N674" s="417"/>
      <c r="O674" s="11"/>
      <c r="P674" s="11"/>
      <c r="Q674" s="11"/>
      <c r="R674" s="11"/>
      <c r="S674" s="11"/>
      <c r="T674" s="11"/>
      <c r="U674" s="11"/>
      <c r="V674" s="11"/>
      <c r="W674" s="11"/>
      <c r="X674" s="11"/>
      <c r="Y674" s="11"/>
      <c r="Z674" s="11"/>
      <c r="AA674" s="11"/>
      <c r="AB674" s="11"/>
      <c r="AC674" s="11"/>
    </row>
    <row r="675" spans="1:29" ht="39">
      <c r="A675" s="274" t="s">
        <v>702</v>
      </c>
      <c r="B675" s="959"/>
      <c r="C675" s="195" t="s">
        <v>831</v>
      </c>
      <c r="D675" s="211" t="s">
        <v>587</v>
      </c>
      <c r="E675" s="283"/>
      <c r="F675" s="279"/>
      <c r="G675" s="280"/>
      <c r="H675" s="281"/>
      <c r="I675" s="282"/>
      <c r="J675" s="283"/>
      <c r="K675" s="282"/>
      <c r="L675" s="283"/>
      <c r="M675" s="282"/>
      <c r="N675" s="417"/>
      <c r="O675" s="11"/>
      <c r="P675" s="11"/>
      <c r="Q675" s="11"/>
      <c r="R675" s="11"/>
      <c r="S675" s="11"/>
      <c r="T675" s="11"/>
      <c r="U675" s="11"/>
      <c r="V675" s="11"/>
      <c r="W675" s="11"/>
      <c r="X675" s="11"/>
      <c r="Y675" s="11"/>
      <c r="Z675" s="11"/>
      <c r="AA675" s="11"/>
      <c r="AB675" s="11"/>
      <c r="AC675" s="11"/>
    </row>
    <row r="676" spans="1:29" ht="20.25">
      <c r="A676" s="274" t="s">
        <v>702</v>
      </c>
      <c r="B676" s="959"/>
      <c r="C676" s="195" t="s">
        <v>833</v>
      </c>
      <c r="D676" s="211"/>
      <c r="E676" s="283"/>
      <c r="F676" s="336"/>
      <c r="G676" s="337"/>
      <c r="H676" s="338"/>
      <c r="I676" s="339"/>
      <c r="J676" s="283"/>
      <c r="K676" s="282"/>
      <c r="L676" s="283"/>
      <c r="M676" s="282"/>
      <c r="N676" s="417"/>
      <c r="O676" s="11"/>
      <c r="P676" s="11"/>
      <c r="Q676" s="11"/>
      <c r="R676" s="11"/>
      <c r="S676" s="11"/>
      <c r="T676" s="11"/>
      <c r="U676" s="11"/>
      <c r="V676" s="11"/>
      <c r="W676" s="11"/>
      <c r="X676" s="11"/>
      <c r="Y676" s="11"/>
      <c r="Z676" s="11"/>
      <c r="AA676" s="11"/>
      <c r="AB676" s="11"/>
      <c r="AC676" s="11"/>
    </row>
    <row r="677" spans="1:29" ht="20.25">
      <c r="A677" s="274" t="s">
        <v>702</v>
      </c>
      <c r="B677" s="959"/>
      <c r="C677" s="331"/>
      <c r="D677" s="216"/>
      <c r="E677" s="99"/>
      <c r="F677" s="264"/>
      <c r="G677" s="265"/>
      <c r="H677" s="266"/>
      <c r="I677" s="267"/>
      <c r="J677" s="99"/>
      <c r="K677" s="131"/>
      <c r="L677" s="99"/>
      <c r="M677" s="131"/>
      <c r="N677" s="417"/>
      <c r="O677" s="11"/>
      <c r="P677" s="11"/>
      <c r="Q677" s="11"/>
      <c r="R677" s="11"/>
      <c r="S677" s="11"/>
      <c r="T677" s="11"/>
      <c r="U677" s="11"/>
      <c r="V677" s="11"/>
      <c r="W677" s="11"/>
      <c r="X677" s="11"/>
      <c r="Y677" s="11"/>
      <c r="Z677" s="11"/>
      <c r="AA677" s="11"/>
      <c r="AB677" s="11"/>
      <c r="AC677" s="11"/>
    </row>
    <row r="678" spans="1:29" ht="20.25">
      <c r="A678" s="274" t="s">
        <v>702</v>
      </c>
      <c r="B678" s="959"/>
      <c r="C678" s="331"/>
      <c r="D678" s="216"/>
      <c r="E678" s="99"/>
      <c r="F678" s="264"/>
      <c r="G678" s="265"/>
      <c r="H678" s="266"/>
      <c r="I678" s="267"/>
      <c r="J678" s="99"/>
      <c r="K678" s="131"/>
      <c r="L678" s="99"/>
      <c r="M678" s="131"/>
      <c r="N678" s="417"/>
      <c r="O678" s="11"/>
      <c r="P678" s="11"/>
      <c r="Q678" s="11"/>
      <c r="R678" s="11"/>
      <c r="S678" s="11"/>
      <c r="T678" s="11"/>
      <c r="U678" s="11"/>
      <c r="V678" s="11"/>
      <c r="W678" s="11"/>
      <c r="X678" s="11"/>
      <c r="Y678" s="11"/>
      <c r="Z678" s="11"/>
      <c r="AA678" s="11"/>
      <c r="AB678" s="11"/>
      <c r="AC678" s="11"/>
    </row>
    <row r="679" spans="1:29" ht="20.25">
      <c r="A679" s="274" t="s">
        <v>702</v>
      </c>
      <c r="B679" s="959"/>
      <c r="C679" s="331"/>
      <c r="D679" s="216"/>
      <c r="E679" s="99"/>
      <c r="F679" s="264"/>
      <c r="G679" s="265"/>
      <c r="H679" s="266"/>
      <c r="I679" s="267"/>
      <c r="J679" s="99"/>
      <c r="K679" s="131"/>
      <c r="L679" s="99"/>
      <c r="M679" s="131"/>
      <c r="N679" s="417"/>
      <c r="O679" s="11"/>
      <c r="P679" s="11"/>
      <c r="Q679" s="11"/>
      <c r="R679" s="11"/>
      <c r="S679" s="11"/>
      <c r="T679" s="11"/>
      <c r="U679" s="11"/>
      <c r="V679" s="11"/>
      <c r="W679" s="11"/>
      <c r="X679" s="11"/>
      <c r="Y679" s="11"/>
      <c r="Z679" s="11"/>
      <c r="AA679" s="11"/>
      <c r="AB679" s="11"/>
      <c r="AC679" s="11"/>
    </row>
    <row r="680" spans="1:29" ht="20.25">
      <c r="A680" s="274" t="s">
        <v>702</v>
      </c>
      <c r="B680" s="959"/>
      <c r="C680" s="331"/>
      <c r="D680" s="216"/>
      <c r="E680" s="99"/>
      <c r="F680" s="264"/>
      <c r="G680" s="265"/>
      <c r="H680" s="266"/>
      <c r="I680" s="267"/>
      <c r="J680" s="99"/>
      <c r="K680" s="131"/>
      <c r="L680" s="99"/>
      <c r="M680" s="131"/>
      <c r="N680" s="417"/>
      <c r="O680" s="11"/>
      <c r="P680" s="11"/>
      <c r="Q680" s="11"/>
      <c r="R680" s="11"/>
      <c r="S680" s="11"/>
      <c r="T680" s="11"/>
      <c r="U680" s="11"/>
      <c r="V680" s="11"/>
      <c r="W680" s="11"/>
      <c r="X680" s="11"/>
      <c r="Y680" s="11"/>
      <c r="Z680" s="11"/>
      <c r="AA680" s="11"/>
      <c r="AB680" s="11"/>
      <c r="AC680" s="11"/>
    </row>
    <row r="681" spans="1:29" ht="20.25">
      <c r="A681" s="274" t="s">
        <v>702</v>
      </c>
      <c r="B681" s="959"/>
      <c r="C681" s="331"/>
      <c r="D681" s="216"/>
      <c r="E681" s="99"/>
      <c r="F681" s="264"/>
      <c r="G681" s="265"/>
      <c r="H681" s="266"/>
      <c r="I681" s="267"/>
      <c r="J681" s="99"/>
      <c r="K681" s="131"/>
      <c r="L681" s="99"/>
      <c r="M681" s="131"/>
      <c r="N681" s="417"/>
      <c r="O681" s="11"/>
      <c r="P681" s="11"/>
      <c r="Q681" s="11"/>
      <c r="R681" s="11"/>
      <c r="S681" s="11"/>
      <c r="T681" s="11"/>
      <c r="U681" s="11"/>
      <c r="V681" s="11"/>
      <c r="W681" s="11"/>
      <c r="X681" s="11"/>
      <c r="Y681" s="11"/>
      <c r="Z681" s="11"/>
      <c r="AA681" s="11"/>
      <c r="AB681" s="11"/>
      <c r="AC681" s="11"/>
    </row>
    <row r="682" spans="1:29" ht="20.25">
      <c r="A682" s="274" t="s">
        <v>702</v>
      </c>
      <c r="B682" s="959"/>
      <c r="C682" s="331"/>
      <c r="D682" s="216"/>
      <c r="E682" s="99"/>
      <c r="F682" s="264"/>
      <c r="G682" s="265"/>
      <c r="H682" s="266"/>
      <c r="I682" s="267"/>
      <c r="J682" s="99"/>
      <c r="K682" s="131"/>
      <c r="L682" s="99"/>
      <c r="M682" s="131"/>
      <c r="N682" s="417"/>
      <c r="O682" s="11"/>
      <c r="P682" s="11"/>
      <c r="Q682" s="11"/>
      <c r="R682" s="11"/>
      <c r="S682" s="11"/>
      <c r="T682" s="11"/>
      <c r="U682" s="11"/>
      <c r="V682" s="11"/>
      <c r="W682" s="11"/>
      <c r="X682" s="11"/>
      <c r="Y682" s="11"/>
      <c r="Z682" s="11"/>
      <c r="AA682" s="11"/>
      <c r="AB682" s="11"/>
      <c r="AC682" s="11"/>
    </row>
    <row r="683" spans="1:29" ht="20.25">
      <c r="A683" s="274" t="s">
        <v>702</v>
      </c>
      <c r="B683" s="959"/>
      <c r="C683" s="331"/>
      <c r="D683" s="216"/>
      <c r="E683" s="99"/>
      <c r="F683" s="264"/>
      <c r="G683" s="265"/>
      <c r="H683" s="266"/>
      <c r="I683" s="267"/>
      <c r="J683" s="99"/>
      <c r="K683" s="131"/>
      <c r="L683" s="99"/>
      <c r="M683" s="131"/>
      <c r="N683" s="417"/>
      <c r="O683" s="11"/>
      <c r="P683" s="11"/>
      <c r="Q683" s="11"/>
      <c r="R683" s="11"/>
      <c r="S683" s="11"/>
      <c r="T683" s="11"/>
      <c r="U683" s="11"/>
      <c r="V683" s="11"/>
      <c r="W683" s="11"/>
      <c r="X683" s="11"/>
      <c r="Y683" s="11"/>
      <c r="Z683" s="11"/>
      <c r="AA683" s="11"/>
      <c r="AB683" s="11"/>
      <c r="AC683" s="11"/>
    </row>
    <row r="684" spans="1:29" ht="20.25">
      <c r="A684" s="274" t="s">
        <v>702</v>
      </c>
      <c r="B684" s="959"/>
      <c r="C684" s="331"/>
      <c r="D684" s="216"/>
      <c r="E684" s="99"/>
      <c r="F684" s="264"/>
      <c r="G684" s="265"/>
      <c r="H684" s="266"/>
      <c r="I684" s="267"/>
      <c r="J684" s="99"/>
      <c r="K684" s="131"/>
      <c r="L684" s="99"/>
      <c r="M684" s="131"/>
      <c r="N684" s="417"/>
      <c r="O684" s="11"/>
      <c r="P684" s="11"/>
      <c r="Q684" s="11"/>
      <c r="R684" s="11"/>
      <c r="S684" s="11"/>
      <c r="T684" s="11"/>
      <c r="U684" s="11"/>
      <c r="V684" s="11"/>
      <c r="W684" s="11"/>
      <c r="X684" s="11"/>
      <c r="Y684" s="11"/>
      <c r="Z684" s="11"/>
      <c r="AA684" s="11"/>
      <c r="AB684" s="11"/>
      <c r="AC684" s="11"/>
    </row>
    <row r="685" spans="1:29" ht="20.25">
      <c r="A685" s="274" t="s">
        <v>702</v>
      </c>
      <c r="B685" s="959"/>
      <c r="C685" s="331"/>
      <c r="D685" s="216"/>
      <c r="E685" s="99"/>
      <c r="F685" s="264"/>
      <c r="G685" s="265"/>
      <c r="H685" s="266"/>
      <c r="I685" s="267"/>
      <c r="J685" s="99"/>
      <c r="K685" s="131"/>
      <c r="L685" s="99"/>
      <c r="M685" s="131"/>
      <c r="N685" s="417"/>
      <c r="O685" s="11"/>
      <c r="P685" s="11"/>
      <c r="Q685" s="11"/>
      <c r="R685" s="11"/>
      <c r="S685" s="11"/>
      <c r="T685" s="11"/>
      <c r="U685" s="11"/>
      <c r="V685" s="11"/>
      <c r="W685" s="11"/>
      <c r="X685" s="11"/>
      <c r="Y685" s="11"/>
      <c r="Z685" s="11"/>
      <c r="AA685" s="11"/>
      <c r="AB685" s="11"/>
      <c r="AC685" s="11"/>
    </row>
    <row r="686" spans="1:29" ht="39">
      <c r="A686" s="274" t="s">
        <v>702</v>
      </c>
      <c r="B686" s="959"/>
      <c r="C686" s="195" t="s">
        <v>832</v>
      </c>
      <c r="D686" s="211" t="s">
        <v>587</v>
      </c>
      <c r="E686" s="283"/>
      <c r="F686" s="336"/>
      <c r="G686" s="337"/>
      <c r="H686" s="338"/>
      <c r="I686" s="339"/>
      <c r="J686" s="283"/>
      <c r="K686" s="282"/>
      <c r="L686" s="283"/>
      <c r="M686" s="282"/>
      <c r="N686" s="417"/>
      <c r="O686" s="11"/>
      <c r="P686" s="11"/>
      <c r="Q686" s="11"/>
      <c r="R686" s="11"/>
      <c r="S686" s="11"/>
      <c r="T686" s="11"/>
      <c r="U686" s="11"/>
      <c r="V686" s="11"/>
      <c r="W686" s="11"/>
      <c r="X686" s="11"/>
      <c r="Y686" s="11"/>
      <c r="Z686" s="11"/>
      <c r="AA686" s="11"/>
      <c r="AB686" s="11"/>
      <c r="AC686" s="11"/>
    </row>
    <row r="687" spans="1:29" ht="20.25">
      <c r="A687" s="274" t="s">
        <v>702</v>
      </c>
      <c r="B687" s="959"/>
      <c r="C687" s="195" t="s">
        <v>833</v>
      </c>
      <c r="D687" s="211"/>
      <c r="E687" s="283"/>
      <c r="F687" s="336"/>
      <c r="G687" s="337"/>
      <c r="H687" s="338"/>
      <c r="I687" s="339"/>
      <c r="J687" s="283"/>
      <c r="K687" s="282"/>
      <c r="L687" s="283"/>
      <c r="M687" s="282"/>
      <c r="N687" s="417"/>
      <c r="O687" s="11"/>
      <c r="P687" s="11"/>
      <c r="Q687" s="11"/>
      <c r="R687" s="11"/>
      <c r="S687" s="11"/>
      <c r="T687" s="11"/>
      <c r="U687" s="11"/>
      <c r="V687" s="11"/>
      <c r="W687" s="11"/>
      <c r="X687" s="11"/>
      <c r="Y687" s="11"/>
      <c r="Z687" s="11"/>
      <c r="AA687" s="11"/>
      <c r="AB687" s="11"/>
      <c r="AC687" s="11"/>
    </row>
    <row r="688" spans="1:29" ht="20.25">
      <c r="A688" s="274" t="s">
        <v>702</v>
      </c>
      <c r="B688" s="959"/>
      <c r="C688" s="331" t="s">
        <v>481</v>
      </c>
      <c r="D688" s="216" t="s">
        <v>482</v>
      </c>
      <c r="E688" s="99">
        <v>425</v>
      </c>
      <c r="F688" s="264">
        <v>884</v>
      </c>
      <c r="G688" s="265">
        <v>800</v>
      </c>
      <c r="H688" s="266">
        <v>800</v>
      </c>
      <c r="I688" s="267">
        <v>900</v>
      </c>
      <c r="J688" s="99">
        <v>800</v>
      </c>
      <c r="K688" s="131">
        <v>900</v>
      </c>
      <c r="L688" s="99">
        <v>800</v>
      </c>
      <c r="M688" s="131">
        <v>900</v>
      </c>
      <c r="N688" s="417"/>
      <c r="O688" s="11"/>
      <c r="P688" s="11"/>
      <c r="Q688" s="11"/>
      <c r="R688" s="11"/>
      <c r="S688" s="11"/>
      <c r="T688" s="11"/>
      <c r="U688" s="11"/>
      <c r="V688" s="11"/>
      <c r="W688" s="11"/>
      <c r="X688" s="11"/>
      <c r="Y688" s="11"/>
      <c r="Z688" s="11"/>
      <c r="AA688" s="11"/>
      <c r="AB688" s="11"/>
      <c r="AC688" s="11"/>
    </row>
    <row r="689" spans="1:29" ht="20.25">
      <c r="A689" s="274" t="s">
        <v>702</v>
      </c>
      <c r="B689" s="959"/>
      <c r="C689" s="331" t="s">
        <v>483</v>
      </c>
      <c r="D689" s="216" t="s">
        <v>482</v>
      </c>
      <c r="E689" s="99"/>
      <c r="F689" s="264"/>
      <c r="G689" s="265">
        <v>260</v>
      </c>
      <c r="H689" s="266">
        <v>61</v>
      </c>
      <c r="I689" s="267">
        <v>61</v>
      </c>
      <c r="J689" s="99"/>
      <c r="K689" s="131"/>
      <c r="L689" s="99"/>
      <c r="M689" s="131"/>
      <c r="N689" s="417"/>
      <c r="O689" s="11"/>
      <c r="P689" s="11"/>
      <c r="Q689" s="11"/>
      <c r="R689" s="11"/>
      <c r="S689" s="11"/>
      <c r="T689" s="11"/>
      <c r="U689" s="11"/>
      <c r="V689" s="11"/>
      <c r="W689" s="11"/>
      <c r="X689" s="11"/>
      <c r="Y689" s="11"/>
      <c r="Z689" s="11"/>
      <c r="AA689" s="11"/>
      <c r="AB689" s="11"/>
      <c r="AC689" s="11"/>
    </row>
    <row r="690" spans="1:29" ht="20.25">
      <c r="A690" s="274" t="s">
        <v>702</v>
      </c>
      <c r="B690" s="959"/>
      <c r="C690" s="331"/>
      <c r="D690" s="216"/>
      <c r="E690" s="99"/>
      <c r="F690" s="264"/>
      <c r="G690" s="265"/>
      <c r="H690" s="266"/>
      <c r="I690" s="267"/>
      <c r="J690" s="99"/>
      <c r="K690" s="131"/>
      <c r="L690" s="99"/>
      <c r="M690" s="131"/>
      <c r="N690" s="417"/>
      <c r="O690" s="11"/>
      <c r="P690" s="11"/>
      <c r="Q690" s="11"/>
      <c r="R690" s="11"/>
      <c r="S690" s="11"/>
      <c r="T690" s="11"/>
      <c r="U690" s="11"/>
      <c r="V690" s="11"/>
      <c r="W690" s="11"/>
      <c r="X690" s="11"/>
      <c r="Y690" s="11"/>
      <c r="Z690" s="11"/>
      <c r="AA690" s="11"/>
      <c r="AB690" s="11"/>
      <c r="AC690" s="11"/>
    </row>
    <row r="691" spans="1:29" ht="20.25">
      <c r="A691" s="274" t="s">
        <v>702</v>
      </c>
      <c r="B691" s="959"/>
      <c r="C691" s="331"/>
      <c r="D691" s="216"/>
      <c r="E691" s="99"/>
      <c r="F691" s="264"/>
      <c r="G691" s="265"/>
      <c r="H691" s="266"/>
      <c r="I691" s="267"/>
      <c r="J691" s="99"/>
      <c r="K691" s="131"/>
      <c r="L691" s="99"/>
      <c r="M691" s="131"/>
      <c r="N691" s="417"/>
      <c r="O691" s="11"/>
      <c r="P691" s="11"/>
      <c r="Q691" s="11"/>
      <c r="R691" s="11"/>
      <c r="S691" s="11"/>
      <c r="T691" s="11"/>
      <c r="U691" s="11"/>
      <c r="V691" s="11"/>
      <c r="W691" s="11"/>
      <c r="X691" s="11"/>
      <c r="Y691" s="11"/>
      <c r="Z691" s="11"/>
      <c r="AA691" s="11"/>
      <c r="AB691" s="11"/>
      <c r="AC691" s="11"/>
    </row>
    <row r="692" spans="1:29" ht="20.25">
      <c r="A692" s="274" t="s">
        <v>702</v>
      </c>
      <c r="B692" s="959"/>
      <c r="C692" s="331"/>
      <c r="D692" s="216"/>
      <c r="E692" s="99"/>
      <c r="F692" s="264"/>
      <c r="G692" s="265"/>
      <c r="H692" s="266"/>
      <c r="I692" s="267"/>
      <c r="J692" s="99"/>
      <c r="K692" s="131"/>
      <c r="L692" s="99"/>
      <c r="M692" s="131"/>
      <c r="N692" s="417"/>
      <c r="O692" s="11"/>
      <c r="P692" s="11"/>
      <c r="Q692" s="11"/>
      <c r="R692" s="11"/>
      <c r="S692" s="11"/>
      <c r="T692" s="11"/>
      <c r="U692" s="11"/>
      <c r="V692" s="11"/>
      <c r="W692" s="11"/>
      <c r="X692" s="11"/>
      <c r="Y692" s="11"/>
      <c r="Z692" s="11"/>
      <c r="AA692" s="11"/>
      <c r="AB692" s="11"/>
      <c r="AC692" s="11"/>
    </row>
    <row r="693" spans="1:29" ht="20.25">
      <c r="A693" s="274" t="s">
        <v>702</v>
      </c>
      <c r="B693" s="959"/>
      <c r="C693" s="331"/>
      <c r="D693" s="216"/>
      <c r="E693" s="99"/>
      <c r="F693" s="264"/>
      <c r="G693" s="265"/>
      <c r="H693" s="266"/>
      <c r="I693" s="267"/>
      <c r="J693" s="99"/>
      <c r="K693" s="131"/>
      <c r="L693" s="99"/>
      <c r="M693" s="131"/>
      <c r="N693" s="417"/>
      <c r="O693" s="11"/>
      <c r="P693" s="11"/>
      <c r="Q693" s="11"/>
      <c r="R693" s="11"/>
      <c r="S693" s="11"/>
      <c r="T693" s="11"/>
      <c r="U693" s="11"/>
      <c r="V693" s="11"/>
      <c r="W693" s="11"/>
      <c r="X693" s="11"/>
      <c r="Y693" s="11"/>
      <c r="Z693" s="11"/>
      <c r="AA693" s="11"/>
      <c r="AB693" s="11"/>
      <c r="AC693" s="11"/>
    </row>
    <row r="694" spans="1:29" ht="20.25">
      <c r="A694" s="274" t="s">
        <v>702</v>
      </c>
      <c r="B694" s="959"/>
      <c r="C694" s="331"/>
      <c r="D694" s="388"/>
      <c r="E694" s="99"/>
      <c r="F694" s="264"/>
      <c r="G694" s="265"/>
      <c r="H694" s="266"/>
      <c r="I694" s="267"/>
      <c r="J694" s="99"/>
      <c r="K694" s="131"/>
      <c r="L694" s="99"/>
      <c r="M694" s="131"/>
      <c r="N694" s="417"/>
      <c r="O694" s="11"/>
      <c r="P694" s="11"/>
      <c r="Q694" s="11"/>
      <c r="R694" s="11"/>
      <c r="S694" s="11"/>
      <c r="T694" s="11"/>
      <c r="U694" s="11"/>
      <c r="V694" s="11"/>
      <c r="W694" s="11"/>
      <c r="X694" s="11"/>
      <c r="Y694" s="11"/>
      <c r="Z694" s="11"/>
      <c r="AA694" s="11"/>
      <c r="AB694" s="11"/>
      <c r="AC694" s="11"/>
    </row>
    <row r="695" spans="1:29" ht="20.25">
      <c r="A695" s="274" t="s">
        <v>702</v>
      </c>
      <c r="B695" s="959"/>
      <c r="C695" s="331"/>
      <c r="D695" s="388"/>
      <c r="E695" s="99"/>
      <c r="F695" s="264"/>
      <c r="G695" s="265"/>
      <c r="H695" s="266"/>
      <c r="I695" s="267"/>
      <c r="J695" s="99"/>
      <c r="K695" s="131"/>
      <c r="L695" s="99"/>
      <c r="M695" s="131"/>
      <c r="N695" s="417"/>
      <c r="O695" s="11"/>
      <c r="P695" s="11"/>
      <c r="Q695" s="11"/>
      <c r="R695" s="11"/>
      <c r="S695" s="11"/>
      <c r="T695" s="11"/>
      <c r="U695" s="11"/>
      <c r="V695" s="11"/>
      <c r="W695" s="11"/>
      <c r="X695" s="11"/>
      <c r="Y695" s="11"/>
      <c r="Z695" s="11"/>
      <c r="AA695" s="11"/>
      <c r="AB695" s="11"/>
      <c r="AC695" s="11"/>
    </row>
    <row r="696" spans="1:29" ht="20.25">
      <c r="A696" s="274" t="s">
        <v>702</v>
      </c>
      <c r="B696" s="993"/>
      <c r="C696" s="389"/>
      <c r="D696" s="390"/>
      <c r="E696" s="100"/>
      <c r="F696" s="268"/>
      <c r="G696" s="269"/>
      <c r="H696" s="270"/>
      <c r="I696" s="271"/>
      <c r="J696" s="100"/>
      <c r="K696" s="133"/>
      <c r="L696" s="100"/>
      <c r="M696" s="133"/>
      <c r="N696" s="417"/>
      <c r="O696" s="11"/>
      <c r="P696" s="11"/>
      <c r="Q696" s="11"/>
      <c r="R696" s="11"/>
      <c r="S696" s="11"/>
      <c r="T696" s="11"/>
      <c r="U696" s="11"/>
      <c r="V696" s="11"/>
      <c r="W696" s="11"/>
      <c r="X696" s="11"/>
      <c r="Y696" s="11"/>
      <c r="Z696" s="11"/>
      <c r="AA696" s="11"/>
      <c r="AB696" s="11"/>
      <c r="AC696" s="11"/>
    </row>
    <row r="697" spans="1:29" s="14" customFormat="1" ht="15.75" customHeight="1">
      <c r="A697" s="274" t="s">
        <v>703</v>
      </c>
      <c r="C697" s="276" t="s">
        <v>522</v>
      </c>
      <c r="D697" s="277"/>
      <c r="E697" s="277"/>
      <c r="F697" s="277"/>
      <c r="G697" s="277"/>
      <c r="H697" s="277"/>
      <c r="I697" s="277"/>
      <c r="J697" s="277"/>
      <c r="K697" s="277"/>
      <c r="L697" s="277"/>
      <c r="M697" s="278"/>
      <c r="N697" s="419"/>
      <c r="O697" s="13"/>
      <c r="P697" s="13"/>
      <c r="Q697" s="13"/>
      <c r="R697" s="13"/>
      <c r="S697" s="13"/>
      <c r="T697" s="13"/>
      <c r="U697" s="13"/>
      <c r="V697" s="13"/>
      <c r="W697" s="13"/>
      <c r="X697" s="13"/>
      <c r="Y697" s="13"/>
      <c r="Z697" s="13"/>
      <c r="AA697" s="13"/>
      <c r="AB697" s="13"/>
      <c r="AC697" s="13"/>
    </row>
    <row r="698" spans="1:29" ht="30">
      <c r="A698" s="274" t="s">
        <v>703</v>
      </c>
      <c r="B698" s="973" t="s">
        <v>522</v>
      </c>
      <c r="C698" s="190" t="s">
        <v>390</v>
      </c>
      <c r="D698" s="251" t="s">
        <v>382</v>
      </c>
      <c r="E698" s="771">
        <v>1169975</v>
      </c>
      <c r="F698" s="772">
        <v>1210335</v>
      </c>
      <c r="G698" s="773">
        <v>1225630</v>
      </c>
      <c r="H698" s="771">
        <v>1235880</v>
      </c>
      <c r="I698" s="773">
        <v>1235915</v>
      </c>
      <c r="J698" s="771">
        <v>1247750</v>
      </c>
      <c r="K698" s="773">
        <v>1247860</v>
      </c>
      <c r="L698" s="771">
        <v>1258615</v>
      </c>
      <c r="M698" s="773">
        <v>1258845</v>
      </c>
      <c r="N698" s="417"/>
      <c r="O698" s="11"/>
      <c r="P698" s="11"/>
      <c r="Q698" s="11"/>
      <c r="R698" s="11"/>
      <c r="S698" s="11"/>
      <c r="T698" s="11"/>
      <c r="U698" s="11"/>
      <c r="V698" s="11"/>
      <c r="W698" s="11"/>
      <c r="X698" s="11"/>
      <c r="Y698" s="11"/>
      <c r="Z698" s="11"/>
      <c r="AA698" s="11"/>
      <c r="AB698" s="11"/>
      <c r="AC698" s="11"/>
    </row>
    <row r="699" spans="1:29" ht="23.25" customHeight="1">
      <c r="A699" s="274" t="s">
        <v>703</v>
      </c>
      <c r="B699" s="959"/>
      <c r="C699" s="178" t="s">
        <v>676</v>
      </c>
      <c r="D699" s="251" t="s">
        <v>382</v>
      </c>
      <c r="E699" s="488">
        <v>889589</v>
      </c>
      <c r="F699" s="494">
        <v>916054</v>
      </c>
      <c r="G699" s="490">
        <v>924960</v>
      </c>
      <c r="H699" s="487">
        <v>930968</v>
      </c>
      <c r="I699" s="490">
        <v>930993</v>
      </c>
      <c r="J699" s="487">
        <v>938244</v>
      </c>
      <c r="K699" s="490">
        <v>938337</v>
      </c>
      <c r="L699" s="487">
        <v>944190</v>
      </c>
      <c r="M699" s="490">
        <v>944385</v>
      </c>
      <c r="N699" s="417"/>
      <c r="O699" s="11"/>
      <c r="P699" s="11"/>
      <c r="Q699" s="11"/>
      <c r="R699" s="11"/>
      <c r="S699" s="11"/>
      <c r="T699" s="11"/>
      <c r="U699" s="11"/>
      <c r="V699" s="11"/>
      <c r="W699" s="11"/>
      <c r="X699" s="11"/>
      <c r="Y699" s="11"/>
      <c r="Z699" s="11"/>
      <c r="AA699" s="11"/>
      <c r="AB699" s="11"/>
      <c r="AC699" s="11"/>
    </row>
    <row r="700" spans="1:29" ht="30">
      <c r="A700" s="274" t="s">
        <v>703</v>
      </c>
      <c r="B700" s="959"/>
      <c r="C700" s="190" t="s">
        <v>388</v>
      </c>
      <c r="D700" s="251" t="s">
        <v>382</v>
      </c>
      <c r="E700" s="774">
        <v>53990</v>
      </c>
      <c r="F700" s="775">
        <v>41585</v>
      </c>
      <c r="G700" s="776">
        <v>20870</v>
      </c>
      <c r="H700" s="774">
        <v>17375</v>
      </c>
      <c r="I700" s="776">
        <v>17430</v>
      </c>
      <c r="J700" s="774">
        <v>18850</v>
      </c>
      <c r="K700" s="776">
        <v>18955</v>
      </c>
      <c r="L700" s="774">
        <v>18050</v>
      </c>
      <c r="M700" s="776">
        <v>18210</v>
      </c>
      <c r="N700" s="417"/>
      <c r="O700" s="11"/>
      <c r="P700" s="11"/>
      <c r="Q700" s="11"/>
      <c r="R700" s="11"/>
      <c r="S700" s="11"/>
      <c r="T700" s="11"/>
      <c r="U700" s="11"/>
      <c r="V700" s="11"/>
      <c r="W700" s="11"/>
      <c r="X700" s="11"/>
      <c r="Y700" s="11"/>
      <c r="Z700" s="11"/>
      <c r="AA700" s="11"/>
      <c r="AB700" s="11"/>
      <c r="AC700" s="11"/>
    </row>
    <row r="701" spans="1:29" ht="23.25" customHeight="1">
      <c r="A701" s="274" t="s">
        <v>703</v>
      </c>
      <c r="B701" s="959"/>
      <c r="C701" s="178" t="s">
        <v>676</v>
      </c>
      <c r="D701" s="214" t="s">
        <v>382</v>
      </c>
      <c r="E701" s="488">
        <v>47439</v>
      </c>
      <c r="F701" s="494">
        <v>31410</v>
      </c>
      <c r="G701" s="490">
        <v>16750</v>
      </c>
      <c r="H701" s="487">
        <v>12955</v>
      </c>
      <c r="I701" s="490">
        <v>13005</v>
      </c>
      <c r="J701" s="487">
        <v>14140</v>
      </c>
      <c r="K701" s="490">
        <v>14235</v>
      </c>
      <c r="L701" s="487">
        <v>13040</v>
      </c>
      <c r="M701" s="490">
        <v>13190</v>
      </c>
      <c r="N701" s="417"/>
      <c r="O701" s="11"/>
      <c r="P701" s="11"/>
      <c r="Q701" s="11"/>
      <c r="R701" s="11"/>
      <c r="S701" s="11"/>
      <c r="T701" s="11"/>
      <c r="U701" s="11"/>
      <c r="V701" s="11"/>
      <c r="W701" s="11"/>
      <c r="X701" s="11"/>
      <c r="Y701" s="11"/>
      <c r="Z701" s="11"/>
      <c r="AA701" s="11"/>
      <c r="AB701" s="11"/>
      <c r="AC701" s="11"/>
    </row>
    <row r="702" spans="1:29" ht="30">
      <c r="A702" s="274" t="s">
        <v>703</v>
      </c>
      <c r="B702" s="959"/>
      <c r="C702" s="190" t="s">
        <v>389</v>
      </c>
      <c r="D702" s="214" t="s">
        <v>382</v>
      </c>
      <c r="E702" s="774">
        <v>9462</v>
      </c>
      <c r="F702" s="775">
        <v>7925</v>
      </c>
      <c r="G702" s="776">
        <v>8250</v>
      </c>
      <c r="H702" s="774">
        <v>8490</v>
      </c>
      <c r="I702" s="776">
        <v>8470</v>
      </c>
      <c r="J702" s="774">
        <v>8590</v>
      </c>
      <c r="K702" s="776">
        <v>8560</v>
      </c>
      <c r="L702" s="774">
        <v>8825</v>
      </c>
      <c r="M702" s="776">
        <v>8805</v>
      </c>
      <c r="N702" s="417"/>
      <c r="O702" s="11"/>
      <c r="P702" s="11"/>
      <c r="Q702" s="11"/>
      <c r="R702" s="11"/>
      <c r="S702" s="11"/>
      <c r="T702" s="11"/>
      <c r="U702" s="11"/>
      <c r="V702" s="11"/>
      <c r="W702" s="11"/>
      <c r="X702" s="11"/>
      <c r="Y702" s="11"/>
      <c r="Z702" s="11"/>
      <c r="AA702" s="11"/>
      <c r="AB702" s="11"/>
      <c r="AC702" s="11"/>
    </row>
    <row r="703" spans="1:29" ht="23.25" customHeight="1">
      <c r="A703" s="274" t="s">
        <v>703</v>
      </c>
      <c r="B703" s="959"/>
      <c r="C703" s="178" t="s">
        <v>676</v>
      </c>
      <c r="D703" s="214" t="s">
        <v>382</v>
      </c>
      <c r="E703" s="488">
        <v>7929</v>
      </c>
      <c r="F703" s="494">
        <v>6815</v>
      </c>
      <c r="G703" s="490">
        <v>7010</v>
      </c>
      <c r="H703" s="487">
        <v>7215</v>
      </c>
      <c r="I703" s="490">
        <v>7200</v>
      </c>
      <c r="J703" s="487">
        <v>7300</v>
      </c>
      <c r="K703" s="490">
        <v>7285</v>
      </c>
      <c r="L703" s="487">
        <v>7500</v>
      </c>
      <c r="M703" s="490">
        <v>7485</v>
      </c>
      <c r="N703" s="417"/>
      <c r="O703" s="11"/>
      <c r="P703" s="11"/>
      <c r="Q703" s="11"/>
      <c r="R703" s="11"/>
      <c r="S703" s="11"/>
      <c r="T703" s="11"/>
      <c r="U703" s="11"/>
      <c r="V703" s="11"/>
      <c r="W703" s="11"/>
      <c r="X703" s="11"/>
      <c r="Y703" s="11"/>
      <c r="Z703" s="11"/>
      <c r="AA703" s="11"/>
      <c r="AB703" s="11"/>
      <c r="AC703" s="11"/>
    </row>
    <row r="704" spans="1:29" ht="30">
      <c r="A704" s="274" t="s">
        <v>703</v>
      </c>
      <c r="B704" s="959"/>
      <c r="C704" s="190" t="s">
        <v>279</v>
      </c>
      <c r="D704" s="214" t="s">
        <v>382</v>
      </c>
      <c r="E704" s="774">
        <v>32980</v>
      </c>
      <c r="F704" s="775">
        <v>32275</v>
      </c>
      <c r="G704" s="776">
        <v>33705</v>
      </c>
      <c r="H704" s="774">
        <v>33985</v>
      </c>
      <c r="I704" s="776">
        <v>33988</v>
      </c>
      <c r="J704" s="774">
        <v>34440</v>
      </c>
      <c r="K704" s="776">
        <v>34445</v>
      </c>
      <c r="L704" s="774">
        <v>34610</v>
      </c>
      <c r="M704" s="776">
        <v>34620</v>
      </c>
      <c r="N704" s="417"/>
      <c r="O704" s="11"/>
      <c r="P704" s="11"/>
      <c r="Q704" s="11"/>
      <c r="R704" s="11"/>
      <c r="S704" s="11"/>
      <c r="T704" s="11"/>
      <c r="U704" s="11"/>
      <c r="V704" s="11"/>
      <c r="W704" s="11"/>
      <c r="X704" s="11"/>
      <c r="Y704" s="11"/>
      <c r="Z704" s="11"/>
      <c r="AA704" s="11"/>
      <c r="AB704" s="11"/>
      <c r="AC704" s="11"/>
    </row>
    <row r="705" spans="1:29" ht="30">
      <c r="A705" s="274" t="s">
        <v>703</v>
      </c>
      <c r="B705" s="959"/>
      <c r="C705" s="33" t="s">
        <v>381</v>
      </c>
      <c r="D705" s="214" t="s">
        <v>382</v>
      </c>
      <c r="E705" s="774">
        <v>513740</v>
      </c>
      <c r="F705" s="775">
        <v>520440</v>
      </c>
      <c r="G705" s="776">
        <v>523020</v>
      </c>
      <c r="H705" s="774">
        <v>527720</v>
      </c>
      <c r="I705" s="776">
        <v>527735</v>
      </c>
      <c r="J705" s="774">
        <v>530295</v>
      </c>
      <c r="K705" s="776">
        <v>530340</v>
      </c>
      <c r="L705" s="774">
        <v>532392</v>
      </c>
      <c r="M705" s="776">
        <v>532490</v>
      </c>
      <c r="N705" s="417"/>
      <c r="O705" s="11"/>
      <c r="P705" s="11"/>
      <c r="Q705" s="11"/>
      <c r="R705" s="11"/>
      <c r="S705" s="11"/>
      <c r="T705" s="11"/>
      <c r="U705" s="11"/>
      <c r="V705" s="11"/>
      <c r="W705" s="11"/>
      <c r="X705" s="11"/>
      <c r="Y705" s="11"/>
      <c r="Z705" s="11"/>
      <c r="AA705" s="11"/>
      <c r="AB705" s="11"/>
      <c r="AC705" s="11"/>
    </row>
    <row r="706" spans="1:29" ht="23.25" customHeight="1">
      <c r="A706" s="274" t="s">
        <v>703</v>
      </c>
      <c r="B706" s="959"/>
      <c r="C706" s="179" t="s">
        <v>676</v>
      </c>
      <c r="D706" s="212" t="s">
        <v>382</v>
      </c>
      <c r="E706" s="491">
        <v>364773</v>
      </c>
      <c r="F706" s="732">
        <v>375580</v>
      </c>
      <c r="G706" s="496">
        <v>377385</v>
      </c>
      <c r="H706" s="689">
        <v>378905</v>
      </c>
      <c r="I706" s="496">
        <v>378915</v>
      </c>
      <c r="J706" s="689">
        <v>380930</v>
      </c>
      <c r="K706" s="496">
        <v>380965</v>
      </c>
      <c r="L706" s="689">
        <v>382395</v>
      </c>
      <c r="M706" s="496">
        <v>382475</v>
      </c>
      <c r="N706" s="417"/>
      <c r="O706" s="11"/>
      <c r="P706" s="11"/>
      <c r="Q706" s="11"/>
      <c r="R706" s="11"/>
      <c r="S706" s="11"/>
      <c r="T706" s="11"/>
      <c r="U706" s="11"/>
      <c r="V706" s="11"/>
      <c r="W706" s="11"/>
      <c r="X706" s="11"/>
      <c r="Y706" s="11"/>
      <c r="Z706" s="11"/>
      <c r="AA706" s="11"/>
      <c r="AB706" s="11"/>
      <c r="AC706" s="11"/>
    </row>
    <row r="707" spans="1:29" s="14" customFormat="1" ht="22.5" customHeight="1">
      <c r="A707" s="363" t="s">
        <v>704</v>
      </c>
      <c r="C707" s="964" t="s">
        <v>523</v>
      </c>
      <c r="D707" s="965"/>
      <c r="E707" s="965"/>
      <c r="F707" s="965"/>
      <c r="G707" s="965"/>
      <c r="H707" s="965"/>
      <c r="I707" s="965"/>
      <c r="J707" s="965"/>
      <c r="K707" s="965"/>
      <c r="L707" s="965"/>
      <c r="M707" s="966"/>
      <c r="N707" s="419"/>
      <c r="O707" s="13"/>
      <c r="P707" s="13"/>
      <c r="Q707" s="13"/>
      <c r="R707" s="13"/>
      <c r="S707" s="13"/>
      <c r="T707" s="13"/>
      <c r="U707" s="13"/>
      <c r="V707" s="13"/>
      <c r="W707" s="13"/>
      <c r="X707" s="13"/>
      <c r="Y707" s="13"/>
      <c r="Z707" s="13"/>
      <c r="AA707" s="13"/>
      <c r="AB707" s="13"/>
      <c r="AC707" s="13"/>
    </row>
    <row r="708" spans="1:29" s="101" customFormat="1" ht="22.5" customHeight="1">
      <c r="A708" s="363" t="s">
        <v>704</v>
      </c>
      <c r="B708" s="990" t="s">
        <v>523</v>
      </c>
      <c r="C708" s="242" t="s">
        <v>428</v>
      </c>
      <c r="D708" s="232"/>
      <c r="E708" s="243"/>
      <c r="F708" s="244"/>
      <c r="G708" s="245"/>
      <c r="H708" s="246"/>
      <c r="I708" s="247"/>
      <c r="J708" s="243"/>
      <c r="K708" s="247"/>
      <c r="L708" s="243"/>
      <c r="M708" s="247"/>
      <c r="N708" s="420"/>
    </row>
    <row r="709" spans="1:29" s="101" customFormat="1" ht="18" customHeight="1">
      <c r="A709" s="363" t="s">
        <v>704</v>
      </c>
      <c r="B709" s="990"/>
      <c r="C709" s="190" t="s">
        <v>429</v>
      </c>
      <c r="D709" s="214" t="s">
        <v>503</v>
      </c>
      <c r="E709" s="654">
        <f t="shared" ref="E709:M709" si="64">SUM(E710:E711)</f>
        <v>43</v>
      </c>
      <c r="F709" s="652">
        <f t="shared" si="64"/>
        <v>41</v>
      </c>
      <c r="G709" s="777">
        <f t="shared" si="64"/>
        <v>40</v>
      </c>
      <c r="H709" s="778">
        <f t="shared" si="64"/>
        <v>39</v>
      </c>
      <c r="I709" s="653">
        <f t="shared" si="64"/>
        <v>39</v>
      </c>
      <c r="J709" s="654">
        <f t="shared" si="64"/>
        <v>39</v>
      </c>
      <c r="K709" s="653">
        <f t="shared" si="64"/>
        <v>39</v>
      </c>
      <c r="L709" s="654">
        <f t="shared" si="64"/>
        <v>39</v>
      </c>
      <c r="M709" s="653">
        <f t="shared" si="64"/>
        <v>39</v>
      </c>
      <c r="N709" s="420"/>
    </row>
    <row r="710" spans="1:29" s="101" customFormat="1" ht="18" customHeight="1">
      <c r="A710" s="363" t="s">
        <v>704</v>
      </c>
      <c r="B710" s="990"/>
      <c r="C710" s="156" t="s">
        <v>508</v>
      </c>
      <c r="D710" s="211" t="s">
        <v>503</v>
      </c>
      <c r="E710" s="588">
        <v>33</v>
      </c>
      <c r="F710" s="586">
        <v>32</v>
      </c>
      <c r="G710" s="779">
        <v>32</v>
      </c>
      <c r="H710" s="780">
        <v>32</v>
      </c>
      <c r="I710" s="587">
        <v>32</v>
      </c>
      <c r="J710" s="588">
        <v>32</v>
      </c>
      <c r="K710" s="587">
        <v>32</v>
      </c>
      <c r="L710" s="588">
        <v>32</v>
      </c>
      <c r="M710" s="587">
        <v>32</v>
      </c>
      <c r="N710" s="420"/>
    </row>
    <row r="711" spans="1:29" s="101" customFormat="1" ht="18" customHeight="1">
      <c r="A711" s="363" t="s">
        <v>704</v>
      </c>
      <c r="B711" s="990"/>
      <c r="C711" s="150" t="s">
        <v>430</v>
      </c>
      <c r="D711" s="212" t="s">
        <v>503</v>
      </c>
      <c r="E711" s="591">
        <v>10</v>
      </c>
      <c r="F711" s="589">
        <v>9</v>
      </c>
      <c r="G711" s="781">
        <v>8</v>
      </c>
      <c r="H711" s="782">
        <v>7</v>
      </c>
      <c r="I711" s="590">
        <v>7</v>
      </c>
      <c r="J711" s="591">
        <v>7</v>
      </c>
      <c r="K711" s="590">
        <v>7</v>
      </c>
      <c r="L711" s="591">
        <v>7</v>
      </c>
      <c r="M711" s="590">
        <v>7</v>
      </c>
      <c r="N711" s="420"/>
    </row>
    <row r="712" spans="1:29" s="101" customFormat="1" ht="18" customHeight="1">
      <c r="A712" s="363" t="s">
        <v>704</v>
      </c>
      <c r="B712" s="990"/>
      <c r="C712" s="198" t="s">
        <v>431</v>
      </c>
      <c r="D712" s="225" t="s">
        <v>798</v>
      </c>
      <c r="E712" s="552">
        <f t="shared" ref="E712:M712" si="65">E713-E714</f>
        <v>10117</v>
      </c>
      <c r="F712" s="552">
        <f t="shared" si="65"/>
        <v>6725</v>
      </c>
      <c r="G712" s="783">
        <f t="shared" si="65"/>
        <v>9290</v>
      </c>
      <c r="H712" s="784">
        <f t="shared" si="65"/>
        <v>10105</v>
      </c>
      <c r="I712" s="783">
        <f t="shared" si="65"/>
        <v>10223</v>
      </c>
      <c r="J712" s="784">
        <f t="shared" si="65"/>
        <v>11110</v>
      </c>
      <c r="K712" s="783">
        <f t="shared" si="65"/>
        <v>11248</v>
      </c>
      <c r="L712" s="784">
        <f t="shared" si="65"/>
        <v>12145</v>
      </c>
      <c r="M712" s="552">
        <f t="shared" si="65"/>
        <v>12391</v>
      </c>
      <c r="N712" s="420"/>
    </row>
    <row r="713" spans="1:29" s="101" customFormat="1" ht="20.25" customHeight="1">
      <c r="A713" s="363" t="s">
        <v>704</v>
      </c>
      <c r="B713" s="990"/>
      <c r="C713" s="199" t="s">
        <v>386</v>
      </c>
      <c r="D713" s="211" t="s">
        <v>798</v>
      </c>
      <c r="E713" s="552">
        <f t="shared" ref="E713:M714" si="66">SUM(E721,E729,E801,E805,E809,E813)</f>
        <v>13887</v>
      </c>
      <c r="F713" s="552">
        <f t="shared" si="66"/>
        <v>11829</v>
      </c>
      <c r="G713" s="521">
        <f t="shared" si="66"/>
        <v>10945</v>
      </c>
      <c r="H713" s="784">
        <f t="shared" si="66"/>
        <v>11555</v>
      </c>
      <c r="I713" s="521">
        <f t="shared" si="66"/>
        <v>11643</v>
      </c>
      <c r="J713" s="784">
        <f t="shared" si="66"/>
        <v>12345</v>
      </c>
      <c r="K713" s="521">
        <f t="shared" si="66"/>
        <v>12443</v>
      </c>
      <c r="L713" s="784">
        <f t="shared" si="66"/>
        <v>13200</v>
      </c>
      <c r="M713" s="521">
        <f t="shared" si="66"/>
        <v>13406</v>
      </c>
      <c r="N713" s="420"/>
    </row>
    <row r="714" spans="1:29" s="101" customFormat="1" ht="18" customHeight="1">
      <c r="A714" s="363" t="s">
        <v>704</v>
      </c>
      <c r="B714" s="990"/>
      <c r="C714" s="200" t="s">
        <v>98</v>
      </c>
      <c r="D714" s="212" t="s">
        <v>798</v>
      </c>
      <c r="E714" s="561">
        <f t="shared" si="66"/>
        <v>3770</v>
      </c>
      <c r="F714" s="559">
        <f t="shared" si="66"/>
        <v>5104</v>
      </c>
      <c r="G714" s="785">
        <f t="shared" si="66"/>
        <v>1655</v>
      </c>
      <c r="H714" s="786">
        <f t="shared" si="66"/>
        <v>1450</v>
      </c>
      <c r="I714" s="785">
        <f t="shared" si="66"/>
        <v>1420</v>
      </c>
      <c r="J714" s="786">
        <f t="shared" si="66"/>
        <v>1235</v>
      </c>
      <c r="K714" s="785">
        <f t="shared" si="66"/>
        <v>1195</v>
      </c>
      <c r="L714" s="786">
        <f t="shared" si="66"/>
        <v>1055</v>
      </c>
      <c r="M714" s="785">
        <f t="shared" si="66"/>
        <v>1015</v>
      </c>
      <c r="N714" s="420"/>
    </row>
    <row r="715" spans="1:29" s="101" customFormat="1" ht="18" customHeight="1">
      <c r="A715" s="363" t="s">
        <v>704</v>
      </c>
      <c r="B715" s="990"/>
      <c r="C715" s="198" t="s">
        <v>434</v>
      </c>
      <c r="D715" s="214"/>
      <c r="E715" s="628"/>
      <c r="F715" s="626"/>
      <c r="G715" s="787"/>
      <c r="H715" s="788"/>
      <c r="I715" s="627"/>
      <c r="J715" s="628"/>
      <c r="K715" s="627"/>
      <c r="L715" s="628"/>
      <c r="M715" s="627"/>
      <c r="N715" s="420"/>
    </row>
    <row r="716" spans="1:29" s="101" customFormat="1" ht="18" customHeight="1">
      <c r="A716" s="363" t="s">
        <v>704</v>
      </c>
      <c r="B716" s="990"/>
      <c r="C716" s="201" t="s">
        <v>435</v>
      </c>
      <c r="D716" s="211" t="s">
        <v>798</v>
      </c>
      <c r="E716" s="505">
        <f t="shared" ref="E716:M716" si="67">E717-E718</f>
        <v>1998</v>
      </c>
      <c r="F716" s="566">
        <f t="shared" si="67"/>
        <v>3792</v>
      </c>
      <c r="G716" s="506">
        <f t="shared" si="67"/>
        <v>4120</v>
      </c>
      <c r="H716" s="550">
        <f t="shared" si="67"/>
        <v>4650</v>
      </c>
      <c r="I716" s="506">
        <f t="shared" si="67"/>
        <v>4733</v>
      </c>
      <c r="J716" s="550">
        <f t="shared" si="67"/>
        <v>5225</v>
      </c>
      <c r="K716" s="506">
        <f t="shared" si="67"/>
        <v>5323</v>
      </c>
      <c r="L716" s="550">
        <f t="shared" si="67"/>
        <v>5805</v>
      </c>
      <c r="M716" s="506">
        <f t="shared" si="67"/>
        <v>5915</v>
      </c>
      <c r="N716" s="420"/>
    </row>
    <row r="717" spans="1:29" s="101" customFormat="1" ht="18" customHeight="1">
      <c r="A717" s="363" t="s">
        <v>704</v>
      </c>
      <c r="B717" s="990"/>
      <c r="C717" s="202" t="s">
        <v>99</v>
      </c>
      <c r="D717" s="211" t="s">
        <v>798</v>
      </c>
      <c r="E717" s="505">
        <f t="shared" ref="E717:M718" si="68">E713-E725</f>
        <v>5761</v>
      </c>
      <c r="F717" s="566">
        <f t="shared" si="68"/>
        <v>6179</v>
      </c>
      <c r="G717" s="506">
        <f t="shared" si="68"/>
        <v>5775</v>
      </c>
      <c r="H717" s="550">
        <f t="shared" si="68"/>
        <v>6100</v>
      </c>
      <c r="I717" s="507">
        <f t="shared" si="68"/>
        <v>6153</v>
      </c>
      <c r="J717" s="505">
        <f t="shared" si="68"/>
        <v>6460</v>
      </c>
      <c r="K717" s="507">
        <f t="shared" si="68"/>
        <v>6518</v>
      </c>
      <c r="L717" s="505">
        <f t="shared" si="68"/>
        <v>6860</v>
      </c>
      <c r="M717" s="507">
        <f t="shared" si="68"/>
        <v>6930</v>
      </c>
      <c r="N717" s="420"/>
    </row>
    <row r="718" spans="1:29" s="101" customFormat="1" ht="18" customHeight="1">
      <c r="A718" s="363" t="s">
        <v>704</v>
      </c>
      <c r="B718" s="990"/>
      <c r="C718" s="203" t="s">
        <v>98</v>
      </c>
      <c r="D718" s="212" t="s">
        <v>798</v>
      </c>
      <c r="E718" s="721">
        <f t="shared" si="68"/>
        <v>3763</v>
      </c>
      <c r="F718" s="789">
        <f t="shared" si="68"/>
        <v>2387</v>
      </c>
      <c r="G718" s="790">
        <f t="shared" si="68"/>
        <v>1655</v>
      </c>
      <c r="H718" s="791">
        <f t="shared" si="68"/>
        <v>1450</v>
      </c>
      <c r="I718" s="792">
        <f t="shared" si="68"/>
        <v>1420</v>
      </c>
      <c r="J718" s="721">
        <f t="shared" si="68"/>
        <v>1235</v>
      </c>
      <c r="K718" s="792">
        <f t="shared" si="68"/>
        <v>1195</v>
      </c>
      <c r="L718" s="721">
        <f t="shared" si="68"/>
        <v>1055</v>
      </c>
      <c r="M718" s="792">
        <f t="shared" si="68"/>
        <v>1015</v>
      </c>
      <c r="N718" s="420"/>
    </row>
    <row r="719" spans="1:29" s="101" customFormat="1" ht="18" customHeight="1">
      <c r="A719" s="363" t="s">
        <v>704</v>
      </c>
      <c r="B719" s="990"/>
      <c r="C719" s="198" t="s">
        <v>436</v>
      </c>
      <c r="D719" s="214"/>
      <c r="E719" s="628"/>
      <c r="F719" s="626"/>
      <c r="G719" s="787"/>
      <c r="H719" s="788"/>
      <c r="I719" s="674"/>
      <c r="J719" s="628"/>
      <c r="K719" s="674"/>
      <c r="L719" s="628"/>
      <c r="M719" s="674"/>
      <c r="N719" s="420"/>
    </row>
    <row r="720" spans="1:29" s="101" customFormat="1" ht="18" customHeight="1">
      <c r="A720" s="363" t="s">
        <v>704</v>
      </c>
      <c r="B720" s="990"/>
      <c r="C720" s="201" t="s">
        <v>435</v>
      </c>
      <c r="D720" s="211" t="s">
        <v>798</v>
      </c>
      <c r="E720" s="505">
        <f t="shared" ref="E720:M720" si="69">E721-E722</f>
        <v>9049</v>
      </c>
      <c r="F720" s="566">
        <f t="shared" si="69"/>
        <v>3358</v>
      </c>
      <c r="G720" s="506">
        <f t="shared" si="69"/>
        <v>5450</v>
      </c>
      <c r="H720" s="550">
        <f t="shared" si="69"/>
        <v>5785</v>
      </c>
      <c r="I720" s="506">
        <f t="shared" si="69"/>
        <v>5820</v>
      </c>
      <c r="J720" s="550">
        <f t="shared" si="69"/>
        <v>6250</v>
      </c>
      <c r="K720" s="506">
        <f t="shared" si="69"/>
        <v>6290</v>
      </c>
      <c r="L720" s="550">
        <f t="shared" si="69"/>
        <v>6725</v>
      </c>
      <c r="M720" s="506">
        <f t="shared" si="69"/>
        <v>6861</v>
      </c>
      <c r="N720" s="420"/>
    </row>
    <row r="721" spans="1:14" s="101" customFormat="1" ht="18" customHeight="1">
      <c r="A721" s="363" t="s">
        <v>704</v>
      </c>
      <c r="B721" s="990"/>
      <c r="C721" s="202" t="s">
        <v>99</v>
      </c>
      <c r="D721" s="211" t="s">
        <v>798</v>
      </c>
      <c r="E721" s="547">
        <v>9106</v>
      </c>
      <c r="F721" s="793">
        <v>6105</v>
      </c>
      <c r="G721" s="794">
        <v>5470</v>
      </c>
      <c r="H721" s="545">
        <v>5805</v>
      </c>
      <c r="I721" s="794">
        <v>5840</v>
      </c>
      <c r="J721" s="545">
        <v>6265</v>
      </c>
      <c r="K721" s="794">
        <v>6305</v>
      </c>
      <c r="L721" s="545">
        <v>6740</v>
      </c>
      <c r="M721" s="794">
        <v>6876</v>
      </c>
      <c r="N721" s="420"/>
    </row>
    <row r="722" spans="1:14" s="101" customFormat="1" ht="18" customHeight="1">
      <c r="A722" s="363" t="s">
        <v>704</v>
      </c>
      <c r="B722" s="990"/>
      <c r="C722" s="203" t="s">
        <v>98</v>
      </c>
      <c r="D722" s="212" t="s">
        <v>798</v>
      </c>
      <c r="E722" s="510">
        <v>57</v>
      </c>
      <c r="F722" s="568">
        <v>2747</v>
      </c>
      <c r="G722" s="511">
        <v>20</v>
      </c>
      <c r="H722" s="795">
        <v>20</v>
      </c>
      <c r="I722" s="511">
        <v>20</v>
      </c>
      <c r="J722" s="795">
        <v>15</v>
      </c>
      <c r="K722" s="511">
        <v>15</v>
      </c>
      <c r="L722" s="795">
        <v>15</v>
      </c>
      <c r="M722" s="511">
        <v>15</v>
      </c>
      <c r="N722" s="420"/>
    </row>
    <row r="723" spans="1:14" s="101" customFormat="1" ht="18" customHeight="1">
      <c r="A723" s="363" t="s">
        <v>704</v>
      </c>
      <c r="B723" s="990"/>
      <c r="C723" s="190" t="s">
        <v>437</v>
      </c>
      <c r="D723" s="214"/>
      <c r="E723" s="628"/>
      <c r="F723" s="626"/>
      <c r="G723" s="787"/>
      <c r="H723" s="788"/>
      <c r="I723" s="627"/>
      <c r="J723" s="628"/>
      <c r="K723" s="627"/>
      <c r="L723" s="628"/>
      <c r="M723" s="627"/>
      <c r="N723" s="420"/>
    </row>
    <row r="724" spans="1:14" s="101" customFormat="1" ht="18" customHeight="1">
      <c r="A724" s="363" t="s">
        <v>704</v>
      </c>
      <c r="B724" s="990"/>
      <c r="C724" s="201" t="s">
        <v>435</v>
      </c>
      <c r="D724" s="211" t="s">
        <v>798</v>
      </c>
      <c r="E724" s="566">
        <f t="shared" ref="E724:M724" si="70">E725-E726</f>
        <v>8119</v>
      </c>
      <c r="F724" s="566">
        <f t="shared" si="70"/>
        <v>2933</v>
      </c>
      <c r="G724" s="506">
        <f t="shared" si="70"/>
        <v>5170</v>
      </c>
      <c r="H724" s="550">
        <f t="shared" si="70"/>
        <v>5455</v>
      </c>
      <c r="I724" s="506">
        <f t="shared" si="70"/>
        <v>5490</v>
      </c>
      <c r="J724" s="550">
        <f t="shared" si="70"/>
        <v>5885</v>
      </c>
      <c r="K724" s="506">
        <f t="shared" si="70"/>
        <v>5925</v>
      </c>
      <c r="L724" s="550">
        <f t="shared" si="70"/>
        <v>6340</v>
      </c>
      <c r="M724" s="506">
        <f t="shared" si="70"/>
        <v>6476</v>
      </c>
      <c r="N724" s="420"/>
    </row>
    <row r="725" spans="1:14" s="101" customFormat="1" ht="18" customHeight="1">
      <c r="A725" s="363" t="s">
        <v>704</v>
      </c>
      <c r="B725" s="990"/>
      <c r="C725" s="202" t="s">
        <v>387</v>
      </c>
      <c r="D725" s="211" t="s">
        <v>798</v>
      </c>
      <c r="E725" s="547">
        <v>8126</v>
      </c>
      <c r="F725" s="793">
        <v>5650</v>
      </c>
      <c r="G725" s="794">
        <v>5170</v>
      </c>
      <c r="H725" s="545">
        <v>5455</v>
      </c>
      <c r="I725" s="794">
        <v>5490</v>
      </c>
      <c r="J725" s="545">
        <v>5885</v>
      </c>
      <c r="K725" s="794">
        <v>5925</v>
      </c>
      <c r="L725" s="545">
        <v>6340</v>
      </c>
      <c r="M725" s="794">
        <v>6476</v>
      </c>
      <c r="N725" s="420"/>
    </row>
    <row r="726" spans="1:14" s="101" customFormat="1" ht="18" customHeight="1">
      <c r="A726" s="363" t="s">
        <v>704</v>
      </c>
      <c r="B726" s="990"/>
      <c r="C726" s="203" t="s">
        <v>98</v>
      </c>
      <c r="D726" s="212" t="s">
        <v>798</v>
      </c>
      <c r="E726" s="510">
        <v>7</v>
      </c>
      <c r="F726" s="568">
        <v>2717</v>
      </c>
      <c r="G726" s="511"/>
      <c r="H726" s="795"/>
      <c r="I726" s="511"/>
      <c r="J726" s="795"/>
      <c r="K726" s="511"/>
      <c r="L726" s="795"/>
      <c r="M726" s="511"/>
      <c r="N726" s="420"/>
    </row>
    <row r="727" spans="1:14" s="101" customFormat="1" ht="18" customHeight="1">
      <c r="A727" s="363" t="s">
        <v>704</v>
      </c>
      <c r="B727" s="990"/>
      <c r="C727" s="198" t="s">
        <v>438</v>
      </c>
      <c r="D727" s="214"/>
      <c r="E727" s="796"/>
      <c r="F727" s="797"/>
      <c r="G727" s="798"/>
      <c r="H727" s="799"/>
      <c r="I727" s="627"/>
      <c r="J727" s="796"/>
      <c r="K727" s="627"/>
      <c r="L727" s="796"/>
      <c r="M727" s="627"/>
      <c r="N727" s="420"/>
    </row>
    <row r="728" spans="1:14" s="101" customFormat="1" ht="18" customHeight="1">
      <c r="A728" s="363" t="s">
        <v>704</v>
      </c>
      <c r="B728" s="990"/>
      <c r="C728" s="201" t="s">
        <v>435</v>
      </c>
      <c r="D728" s="211" t="s">
        <v>798</v>
      </c>
      <c r="E728" s="566">
        <f t="shared" ref="E728:M728" si="71">E729-E730</f>
        <v>-785</v>
      </c>
      <c r="F728" s="566">
        <f t="shared" si="71"/>
        <v>-47</v>
      </c>
      <c r="G728" s="506">
        <f t="shared" si="71"/>
        <v>580</v>
      </c>
      <c r="H728" s="550">
        <f t="shared" si="71"/>
        <v>690</v>
      </c>
      <c r="I728" s="506">
        <f t="shared" si="71"/>
        <v>725</v>
      </c>
      <c r="J728" s="550">
        <f t="shared" si="71"/>
        <v>775</v>
      </c>
      <c r="K728" s="506">
        <f t="shared" si="71"/>
        <v>820</v>
      </c>
      <c r="L728" s="550">
        <f t="shared" si="71"/>
        <v>870</v>
      </c>
      <c r="M728" s="506">
        <f t="shared" si="71"/>
        <v>920</v>
      </c>
      <c r="N728" s="420"/>
    </row>
    <row r="729" spans="1:14" s="101" customFormat="1" ht="18" customHeight="1">
      <c r="A729" s="363" t="s">
        <v>704</v>
      </c>
      <c r="B729" s="990"/>
      <c r="C729" s="202" t="s">
        <v>99</v>
      </c>
      <c r="D729" s="211" t="s">
        <v>798</v>
      </c>
      <c r="E729" s="505">
        <f t="shared" ref="E729:M730" si="72">SUM(E733,E737,E797)</f>
        <v>1200</v>
      </c>
      <c r="F729" s="566">
        <f t="shared" si="72"/>
        <v>1083</v>
      </c>
      <c r="G729" s="506">
        <f t="shared" si="72"/>
        <v>1035</v>
      </c>
      <c r="H729" s="550">
        <f t="shared" si="72"/>
        <v>1060</v>
      </c>
      <c r="I729" s="507">
        <f t="shared" si="72"/>
        <v>1075</v>
      </c>
      <c r="J729" s="505">
        <f t="shared" si="72"/>
        <v>1115</v>
      </c>
      <c r="K729" s="507">
        <f t="shared" si="72"/>
        <v>1130</v>
      </c>
      <c r="L729" s="505">
        <f t="shared" si="72"/>
        <v>1170</v>
      </c>
      <c r="M729" s="507">
        <f t="shared" si="72"/>
        <v>1190</v>
      </c>
      <c r="N729" s="420"/>
    </row>
    <row r="730" spans="1:14" s="101" customFormat="1" ht="18" customHeight="1">
      <c r="A730" s="363" t="s">
        <v>704</v>
      </c>
      <c r="B730" s="990"/>
      <c r="C730" s="203" t="s">
        <v>98</v>
      </c>
      <c r="D730" s="212" t="s">
        <v>798</v>
      </c>
      <c r="E730" s="721">
        <f t="shared" si="72"/>
        <v>1985</v>
      </c>
      <c r="F730" s="789">
        <f t="shared" si="72"/>
        <v>1130</v>
      </c>
      <c r="G730" s="790">
        <f t="shared" si="72"/>
        <v>455</v>
      </c>
      <c r="H730" s="791">
        <f t="shared" si="72"/>
        <v>370</v>
      </c>
      <c r="I730" s="792">
        <f t="shared" si="72"/>
        <v>350</v>
      </c>
      <c r="J730" s="721">
        <f t="shared" si="72"/>
        <v>340</v>
      </c>
      <c r="K730" s="792">
        <f t="shared" si="72"/>
        <v>310</v>
      </c>
      <c r="L730" s="721">
        <f t="shared" si="72"/>
        <v>300</v>
      </c>
      <c r="M730" s="792">
        <f t="shared" si="72"/>
        <v>270</v>
      </c>
      <c r="N730" s="420"/>
    </row>
    <row r="731" spans="1:14" s="101" customFormat="1" ht="18" customHeight="1">
      <c r="A731" s="363" t="s">
        <v>704</v>
      </c>
      <c r="B731" s="990"/>
      <c r="C731" s="204" t="s">
        <v>338</v>
      </c>
      <c r="D731" s="214"/>
      <c r="E731" s="628"/>
      <c r="F731" s="626"/>
      <c r="G731" s="787"/>
      <c r="H731" s="788"/>
      <c r="I731" s="627"/>
      <c r="J731" s="628"/>
      <c r="K731" s="627"/>
      <c r="L731" s="628"/>
      <c r="M731" s="627"/>
      <c r="N731" s="420"/>
    </row>
    <row r="732" spans="1:14" s="101" customFormat="1" ht="18" customHeight="1">
      <c r="A732" s="363" t="s">
        <v>704</v>
      </c>
      <c r="B732" s="990"/>
      <c r="C732" s="201" t="s">
        <v>435</v>
      </c>
      <c r="D732" s="211" t="s">
        <v>798</v>
      </c>
      <c r="E732" s="566">
        <f t="shared" ref="E732:M732" si="73">E733-E734</f>
        <v>0</v>
      </c>
      <c r="F732" s="566">
        <f t="shared" si="73"/>
        <v>0</v>
      </c>
      <c r="G732" s="506">
        <f t="shared" si="73"/>
        <v>0</v>
      </c>
      <c r="H732" s="550">
        <f t="shared" si="73"/>
        <v>0</v>
      </c>
      <c r="I732" s="506">
        <f t="shared" si="73"/>
        <v>0</v>
      </c>
      <c r="J732" s="550">
        <f t="shared" si="73"/>
        <v>0</v>
      </c>
      <c r="K732" s="506">
        <f t="shared" si="73"/>
        <v>0</v>
      </c>
      <c r="L732" s="550">
        <f t="shared" si="73"/>
        <v>0</v>
      </c>
      <c r="M732" s="506">
        <f t="shared" si="73"/>
        <v>0</v>
      </c>
      <c r="N732" s="420"/>
    </row>
    <row r="733" spans="1:14" s="101" customFormat="1" ht="18" customHeight="1">
      <c r="A733" s="363" t="s">
        <v>704</v>
      </c>
      <c r="B733" s="990"/>
      <c r="C733" s="202" t="s">
        <v>99</v>
      </c>
      <c r="D733" s="211" t="s">
        <v>798</v>
      </c>
      <c r="E733" s="547"/>
      <c r="F733" s="793"/>
      <c r="G733" s="794"/>
      <c r="H733" s="545"/>
      <c r="I733" s="794"/>
      <c r="J733" s="545"/>
      <c r="K733" s="794"/>
      <c r="L733" s="545"/>
      <c r="M733" s="794"/>
      <c r="N733" s="420"/>
    </row>
    <row r="734" spans="1:14" s="101" customFormat="1" ht="18" customHeight="1">
      <c r="A734" s="363" t="s">
        <v>704</v>
      </c>
      <c r="B734" s="990"/>
      <c r="C734" s="203" t="s">
        <v>98</v>
      </c>
      <c r="D734" s="212" t="s">
        <v>798</v>
      </c>
      <c r="E734" s="510"/>
      <c r="F734" s="568"/>
      <c r="G734" s="511"/>
      <c r="H734" s="795"/>
      <c r="I734" s="511"/>
      <c r="J734" s="795"/>
      <c r="K734" s="511"/>
      <c r="L734" s="795"/>
      <c r="M734" s="511"/>
      <c r="N734" s="420"/>
    </row>
    <row r="735" spans="1:14" s="101" customFormat="1" ht="18" customHeight="1">
      <c r="A735" s="363" t="s">
        <v>704</v>
      </c>
      <c r="B735" s="990"/>
      <c r="C735" s="204" t="s">
        <v>347</v>
      </c>
      <c r="D735" s="214"/>
      <c r="E735" s="628"/>
      <c r="F735" s="626"/>
      <c r="G735" s="787"/>
      <c r="H735" s="788"/>
      <c r="I735" s="627"/>
      <c r="J735" s="628"/>
      <c r="K735" s="627"/>
      <c r="L735" s="628"/>
      <c r="M735" s="627"/>
      <c r="N735" s="420"/>
    </row>
    <row r="736" spans="1:14" s="101" customFormat="1" ht="18" customHeight="1">
      <c r="A736" s="363" t="s">
        <v>704</v>
      </c>
      <c r="B736" s="990"/>
      <c r="C736" s="201" t="s">
        <v>435</v>
      </c>
      <c r="D736" s="211" t="s">
        <v>798</v>
      </c>
      <c r="E736" s="566">
        <f t="shared" ref="E736:M736" si="74">E737-E738</f>
        <v>1045</v>
      </c>
      <c r="F736" s="566">
        <f t="shared" si="74"/>
        <v>950</v>
      </c>
      <c r="G736" s="506">
        <f t="shared" si="74"/>
        <v>910</v>
      </c>
      <c r="H736" s="550">
        <f t="shared" si="74"/>
        <v>940</v>
      </c>
      <c r="I736" s="506">
        <f t="shared" si="74"/>
        <v>955</v>
      </c>
      <c r="J736" s="550">
        <f t="shared" si="74"/>
        <v>1005</v>
      </c>
      <c r="K736" s="506">
        <f t="shared" si="74"/>
        <v>1020</v>
      </c>
      <c r="L736" s="550">
        <f t="shared" si="74"/>
        <v>1070</v>
      </c>
      <c r="M736" s="506">
        <f t="shared" si="74"/>
        <v>1090</v>
      </c>
      <c r="N736" s="420"/>
    </row>
    <row r="737" spans="1:14" s="101" customFormat="1" ht="18" customHeight="1">
      <c r="A737" s="363" t="s">
        <v>704</v>
      </c>
      <c r="B737" s="990"/>
      <c r="C737" s="202" t="s">
        <v>99</v>
      </c>
      <c r="D737" s="211" t="s">
        <v>798</v>
      </c>
      <c r="E737" s="505">
        <f t="shared" ref="E737:M738" si="75">SUM(E741,E745,E749,E753,E757,E761,E765,E769,E773,E777,E781,E785,E789,E793)</f>
        <v>1200</v>
      </c>
      <c r="F737" s="566">
        <f t="shared" si="75"/>
        <v>1083</v>
      </c>
      <c r="G737" s="506">
        <f t="shared" si="75"/>
        <v>1035</v>
      </c>
      <c r="H737" s="550">
        <f t="shared" si="75"/>
        <v>1060</v>
      </c>
      <c r="I737" s="507">
        <f t="shared" si="75"/>
        <v>1075</v>
      </c>
      <c r="J737" s="505">
        <f t="shared" si="75"/>
        <v>1115</v>
      </c>
      <c r="K737" s="507">
        <f t="shared" si="75"/>
        <v>1130</v>
      </c>
      <c r="L737" s="505">
        <f t="shared" si="75"/>
        <v>1170</v>
      </c>
      <c r="M737" s="507">
        <f t="shared" si="75"/>
        <v>1190</v>
      </c>
      <c r="N737" s="420"/>
    </row>
    <row r="738" spans="1:14" s="101" customFormat="1" ht="18" customHeight="1">
      <c r="A738" s="363" t="s">
        <v>704</v>
      </c>
      <c r="B738" s="990"/>
      <c r="C738" s="203" t="s">
        <v>98</v>
      </c>
      <c r="D738" s="212" t="s">
        <v>798</v>
      </c>
      <c r="E738" s="721">
        <f t="shared" si="75"/>
        <v>155</v>
      </c>
      <c r="F738" s="789">
        <f t="shared" si="75"/>
        <v>133</v>
      </c>
      <c r="G738" s="790">
        <f t="shared" si="75"/>
        <v>125</v>
      </c>
      <c r="H738" s="791">
        <f t="shared" si="75"/>
        <v>120</v>
      </c>
      <c r="I738" s="792">
        <f t="shared" si="75"/>
        <v>120</v>
      </c>
      <c r="J738" s="721">
        <f t="shared" si="75"/>
        <v>110</v>
      </c>
      <c r="K738" s="792">
        <f t="shared" si="75"/>
        <v>110</v>
      </c>
      <c r="L738" s="721">
        <f t="shared" si="75"/>
        <v>100</v>
      </c>
      <c r="M738" s="792">
        <f t="shared" si="75"/>
        <v>100</v>
      </c>
      <c r="N738" s="420"/>
    </row>
    <row r="739" spans="1:14" s="101" customFormat="1" ht="18" customHeight="1">
      <c r="A739" s="363" t="s">
        <v>704</v>
      </c>
      <c r="B739" s="990"/>
      <c r="C739" s="151" t="s">
        <v>350</v>
      </c>
      <c r="D739" s="214"/>
      <c r="E739" s="628"/>
      <c r="F739" s="626"/>
      <c r="G739" s="787"/>
      <c r="H739" s="788"/>
      <c r="I739" s="627"/>
      <c r="J739" s="628"/>
      <c r="K739" s="627"/>
      <c r="L739" s="628"/>
      <c r="M739" s="627"/>
      <c r="N739" s="420"/>
    </row>
    <row r="740" spans="1:14" s="101" customFormat="1" ht="18" customHeight="1">
      <c r="A740" s="363" t="s">
        <v>704</v>
      </c>
      <c r="B740" s="990"/>
      <c r="C740" s="202" t="s">
        <v>435</v>
      </c>
      <c r="D740" s="211" t="s">
        <v>798</v>
      </c>
      <c r="E740" s="566">
        <f t="shared" ref="E740:M740" si="76">E741-E742</f>
        <v>693</v>
      </c>
      <c r="F740" s="566">
        <f t="shared" si="76"/>
        <v>503</v>
      </c>
      <c r="G740" s="506">
        <f t="shared" si="76"/>
        <v>485</v>
      </c>
      <c r="H740" s="550">
        <f t="shared" si="76"/>
        <v>490</v>
      </c>
      <c r="I740" s="506">
        <f t="shared" si="76"/>
        <v>495</v>
      </c>
      <c r="J740" s="550">
        <f t="shared" si="76"/>
        <v>525</v>
      </c>
      <c r="K740" s="506">
        <f t="shared" si="76"/>
        <v>530</v>
      </c>
      <c r="L740" s="550">
        <f t="shared" si="76"/>
        <v>560</v>
      </c>
      <c r="M740" s="566">
        <f t="shared" si="76"/>
        <v>570</v>
      </c>
      <c r="N740" s="420"/>
    </row>
    <row r="741" spans="1:14" s="101" customFormat="1" ht="18" customHeight="1">
      <c r="A741" s="363" t="s">
        <v>704</v>
      </c>
      <c r="B741" s="990"/>
      <c r="C741" s="205" t="s">
        <v>99</v>
      </c>
      <c r="D741" s="211" t="s">
        <v>798</v>
      </c>
      <c r="E741" s="547">
        <v>693</v>
      </c>
      <c r="F741" s="793">
        <v>503</v>
      </c>
      <c r="G741" s="794">
        <v>485</v>
      </c>
      <c r="H741" s="545">
        <v>490</v>
      </c>
      <c r="I741" s="794">
        <v>495</v>
      </c>
      <c r="J741" s="545">
        <v>525</v>
      </c>
      <c r="K741" s="794">
        <v>530</v>
      </c>
      <c r="L741" s="545">
        <v>560</v>
      </c>
      <c r="M741" s="794">
        <v>570</v>
      </c>
      <c r="N741" s="420"/>
    </row>
    <row r="742" spans="1:14" s="101" customFormat="1" ht="18" customHeight="1">
      <c r="A742" s="363" t="s">
        <v>704</v>
      </c>
      <c r="B742" s="990"/>
      <c r="C742" s="206" t="s">
        <v>98</v>
      </c>
      <c r="D742" s="212" t="s">
        <v>798</v>
      </c>
      <c r="E742" s="510"/>
      <c r="F742" s="568"/>
      <c r="G742" s="511"/>
      <c r="H742" s="795"/>
      <c r="I742" s="511"/>
      <c r="J742" s="795"/>
      <c r="K742" s="511"/>
      <c r="L742" s="795"/>
      <c r="M742" s="511"/>
      <c r="N742" s="420"/>
    </row>
    <row r="743" spans="1:14" s="101" customFormat="1" ht="18" customHeight="1">
      <c r="A743" s="363" t="s">
        <v>704</v>
      </c>
      <c r="B743" s="990"/>
      <c r="C743" s="151" t="s">
        <v>353</v>
      </c>
      <c r="D743" s="214"/>
      <c r="E743" s="628"/>
      <c r="F743" s="626"/>
      <c r="G743" s="787"/>
      <c r="H743" s="788"/>
      <c r="I743" s="627"/>
      <c r="J743" s="628"/>
      <c r="K743" s="627"/>
      <c r="L743" s="628"/>
      <c r="M743" s="627"/>
      <c r="N743" s="420"/>
    </row>
    <row r="744" spans="1:14" s="101" customFormat="1" ht="18" customHeight="1">
      <c r="A744" s="363" t="s">
        <v>704</v>
      </c>
      <c r="B744" s="990"/>
      <c r="C744" s="202" t="s">
        <v>435</v>
      </c>
      <c r="D744" s="211" t="s">
        <v>798</v>
      </c>
      <c r="E744" s="566">
        <f t="shared" ref="E744:M744" si="77">E745-E746</f>
        <v>0</v>
      </c>
      <c r="F744" s="566">
        <f t="shared" si="77"/>
        <v>0</v>
      </c>
      <c r="G744" s="506">
        <f t="shared" si="77"/>
        <v>0</v>
      </c>
      <c r="H744" s="550">
        <f t="shared" si="77"/>
        <v>0</v>
      </c>
      <c r="I744" s="506">
        <f t="shared" si="77"/>
        <v>0</v>
      </c>
      <c r="J744" s="550">
        <f t="shared" si="77"/>
        <v>0</v>
      </c>
      <c r="K744" s="506">
        <f t="shared" si="77"/>
        <v>0</v>
      </c>
      <c r="L744" s="550">
        <f t="shared" si="77"/>
        <v>0</v>
      </c>
      <c r="M744" s="566">
        <f t="shared" si="77"/>
        <v>0</v>
      </c>
      <c r="N744" s="420"/>
    </row>
    <row r="745" spans="1:14" s="101" customFormat="1" ht="18" customHeight="1">
      <c r="A745" s="363" t="s">
        <v>704</v>
      </c>
      <c r="B745" s="990"/>
      <c r="C745" s="205" t="s">
        <v>99</v>
      </c>
      <c r="D745" s="211" t="s">
        <v>798</v>
      </c>
      <c r="E745" s="547"/>
      <c r="F745" s="793"/>
      <c r="G745" s="794"/>
      <c r="H745" s="545"/>
      <c r="I745" s="794"/>
      <c r="J745" s="545"/>
      <c r="K745" s="794"/>
      <c r="L745" s="545"/>
      <c r="M745" s="794"/>
      <c r="N745" s="420"/>
    </row>
    <row r="746" spans="1:14" s="101" customFormat="1" ht="18" customHeight="1">
      <c r="A746" s="363" t="s">
        <v>704</v>
      </c>
      <c r="B746" s="990"/>
      <c r="C746" s="206" t="s">
        <v>98</v>
      </c>
      <c r="D746" s="212" t="s">
        <v>798</v>
      </c>
      <c r="E746" s="510"/>
      <c r="F746" s="568"/>
      <c r="G746" s="511"/>
      <c r="H746" s="795"/>
      <c r="I746" s="511"/>
      <c r="J746" s="795"/>
      <c r="K746" s="511"/>
      <c r="L746" s="795"/>
      <c r="M746" s="511"/>
      <c r="N746" s="420"/>
    </row>
    <row r="747" spans="1:14" s="101" customFormat="1" ht="18" customHeight="1">
      <c r="A747" s="363" t="s">
        <v>704</v>
      </c>
      <c r="B747" s="990"/>
      <c r="C747" s="151" t="s">
        <v>356</v>
      </c>
      <c r="D747" s="214"/>
      <c r="E747" s="628"/>
      <c r="F747" s="626"/>
      <c r="G747" s="787"/>
      <c r="H747" s="788"/>
      <c r="I747" s="627"/>
      <c r="J747" s="628"/>
      <c r="K747" s="627"/>
      <c r="L747" s="628"/>
      <c r="M747" s="627"/>
      <c r="N747" s="420"/>
    </row>
    <row r="748" spans="1:14" s="101" customFormat="1" ht="18" customHeight="1">
      <c r="A748" s="363" t="s">
        <v>704</v>
      </c>
      <c r="B748" s="990"/>
      <c r="C748" s="202" t="s">
        <v>435</v>
      </c>
      <c r="D748" s="211" t="s">
        <v>798</v>
      </c>
      <c r="E748" s="566">
        <f t="shared" ref="E748:M748" si="78">E749-E750</f>
        <v>0</v>
      </c>
      <c r="F748" s="566">
        <f t="shared" si="78"/>
        <v>0</v>
      </c>
      <c r="G748" s="506">
        <f t="shared" si="78"/>
        <v>0</v>
      </c>
      <c r="H748" s="550">
        <f t="shared" si="78"/>
        <v>0</v>
      </c>
      <c r="I748" s="506">
        <f t="shared" si="78"/>
        <v>0</v>
      </c>
      <c r="J748" s="550">
        <f t="shared" si="78"/>
        <v>0</v>
      </c>
      <c r="K748" s="506">
        <f t="shared" si="78"/>
        <v>0</v>
      </c>
      <c r="L748" s="550">
        <f t="shared" si="78"/>
        <v>0</v>
      </c>
      <c r="M748" s="566">
        <f t="shared" si="78"/>
        <v>0</v>
      </c>
      <c r="N748" s="420"/>
    </row>
    <row r="749" spans="1:14" s="101" customFormat="1" ht="18" customHeight="1">
      <c r="A749" s="363" t="s">
        <v>704</v>
      </c>
      <c r="B749" s="990"/>
      <c r="C749" s="205" t="s">
        <v>99</v>
      </c>
      <c r="D749" s="211" t="s">
        <v>798</v>
      </c>
      <c r="E749" s="547"/>
      <c r="F749" s="793"/>
      <c r="G749" s="794"/>
      <c r="H749" s="545"/>
      <c r="I749" s="794"/>
      <c r="J749" s="545"/>
      <c r="K749" s="794"/>
      <c r="L749" s="545"/>
      <c r="M749" s="794"/>
      <c r="N749" s="420"/>
    </row>
    <row r="750" spans="1:14" s="101" customFormat="1" ht="18" customHeight="1">
      <c r="A750" s="363" t="s">
        <v>704</v>
      </c>
      <c r="B750" s="990"/>
      <c r="C750" s="206" t="s">
        <v>98</v>
      </c>
      <c r="D750" s="212" t="s">
        <v>798</v>
      </c>
      <c r="E750" s="510"/>
      <c r="F750" s="568"/>
      <c r="G750" s="511"/>
      <c r="H750" s="795"/>
      <c r="I750" s="511"/>
      <c r="J750" s="795"/>
      <c r="K750" s="511"/>
      <c r="L750" s="795"/>
      <c r="M750" s="511"/>
      <c r="N750" s="420"/>
    </row>
    <row r="751" spans="1:14" s="101" customFormat="1" ht="18" customHeight="1">
      <c r="A751" s="363" t="s">
        <v>704</v>
      </c>
      <c r="B751" s="990"/>
      <c r="C751" s="151" t="s">
        <v>359</v>
      </c>
      <c r="D751" s="214"/>
      <c r="E751" s="628"/>
      <c r="F751" s="626"/>
      <c r="G751" s="787"/>
      <c r="H751" s="788"/>
      <c r="I751" s="627"/>
      <c r="J751" s="628"/>
      <c r="K751" s="627"/>
      <c r="L751" s="628"/>
      <c r="M751" s="627"/>
      <c r="N751" s="420"/>
    </row>
    <row r="752" spans="1:14" s="101" customFormat="1" ht="18" customHeight="1">
      <c r="A752" s="363" t="s">
        <v>704</v>
      </c>
      <c r="B752" s="990"/>
      <c r="C752" s="202" t="s">
        <v>435</v>
      </c>
      <c r="D752" s="211" t="s">
        <v>798</v>
      </c>
      <c r="E752" s="566">
        <f t="shared" ref="E752:M752" si="79">E753-E754</f>
        <v>352</v>
      </c>
      <c r="F752" s="566">
        <f t="shared" si="79"/>
        <v>447</v>
      </c>
      <c r="G752" s="506">
        <f t="shared" si="79"/>
        <v>425</v>
      </c>
      <c r="H752" s="550">
        <f t="shared" si="79"/>
        <v>450</v>
      </c>
      <c r="I752" s="506">
        <f t="shared" si="79"/>
        <v>460</v>
      </c>
      <c r="J752" s="550">
        <f t="shared" si="79"/>
        <v>480</v>
      </c>
      <c r="K752" s="506">
        <f t="shared" si="79"/>
        <v>490</v>
      </c>
      <c r="L752" s="550">
        <f t="shared" si="79"/>
        <v>510</v>
      </c>
      <c r="M752" s="566">
        <f t="shared" si="79"/>
        <v>520</v>
      </c>
      <c r="N752" s="420"/>
    </row>
    <row r="753" spans="1:14" s="101" customFormat="1" ht="18" customHeight="1">
      <c r="A753" s="363" t="s">
        <v>704</v>
      </c>
      <c r="B753" s="990"/>
      <c r="C753" s="205" t="s">
        <v>99</v>
      </c>
      <c r="D753" s="211" t="s">
        <v>798</v>
      </c>
      <c r="E753" s="547">
        <v>507</v>
      </c>
      <c r="F753" s="793">
        <v>580</v>
      </c>
      <c r="G753" s="794">
        <v>550</v>
      </c>
      <c r="H753" s="545">
        <v>570</v>
      </c>
      <c r="I753" s="794">
        <v>580</v>
      </c>
      <c r="J753" s="545">
        <v>590</v>
      </c>
      <c r="K753" s="794">
        <v>600</v>
      </c>
      <c r="L753" s="545">
        <v>610</v>
      </c>
      <c r="M753" s="794">
        <v>620</v>
      </c>
      <c r="N753" s="420"/>
    </row>
    <row r="754" spans="1:14" s="101" customFormat="1" ht="18" customHeight="1">
      <c r="A754" s="363" t="s">
        <v>704</v>
      </c>
      <c r="B754" s="990"/>
      <c r="C754" s="206" t="s">
        <v>98</v>
      </c>
      <c r="D754" s="212" t="s">
        <v>798</v>
      </c>
      <c r="E754" s="510">
        <v>155</v>
      </c>
      <c r="F754" s="568">
        <v>133</v>
      </c>
      <c r="G754" s="511">
        <v>125</v>
      </c>
      <c r="H754" s="795">
        <v>120</v>
      </c>
      <c r="I754" s="511">
        <v>120</v>
      </c>
      <c r="J754" s="795">
        <v>110</v>
      </c>
      <c r="K754" s="511">
        <v>110</v>
      </c>
      <c r="L754" s="795">
        <v>100</v>
      </c>
      <c r="M754" s="511">
        <v>100</v>
      </c>
      <c r="N754" s="420"/>
    </row>
    <row r="755" spans="1:14" s="101" customFormat="1" ht="18" customHeight="1">
      <c r="A755" s="363" t="s">
        <v>704</v>
      </c>
      <c r="B755" s="990"/>
      <c r="C755" s="151" t="s">
        <v>362</v>
      </c>
      <c r="D755" s="214"/>
      <c r="E755" s="628"/>
      <c r="F755" s="626"/>
      <c r="G755" s="787"/>
      <c r="H755" s="788"/>
      <c r="I755" s="627"/>
      <c r="J755" s="628"/>
      <c r="K755" s="627"/>
      <c r="L755" s="628"/>
      <c r="M755" s="627"/>
      <c r="N755" s="420"/>
    </row>
    <row r="756" spans="1:14" s="101" customFormat="1" ht="18" customHeight="1">
      <c r="A756" s="363" t="s">
        <v>704</v>
      </c>
      <c r="B756" s="990"/>
      <c r="C756" s="202" t="s">
        <v>435</v>
      </c>
      <c r="D756" s="211" t="s">
        <v>798</v>
      </c>
      <c r="E756" s="566">
        <f t="shared" ref="E756:M756" si="80">E757-E758</f>
        <v>0</v>
      </c>
      <c r="F756" s="566">
        <f t="shared" si="80"/>
        <v>0</v>
      </c>
      <c r="G756" s="506">
        <f t="shared" si="80"/>
        <v>0</v>
      </c>
      <c r="H756" s="550">
        <f t="shared" si="80"/>
        <v>0</v>
      </c>
      <c r="I756" s="506">
        <f t="shared" si="80"/>
        <v>0</v>
      </c>
      <c r="J756" s="550">
        <f t="shared" si="80"/>
        <v>0</v>
      </c>
      <c r="K756" s="506">
        <f t="shared" si="80"/>
        <v>0</v>
      </c>
      <c r="L756" s="550">
        <f t="shared" si="80"/>
        <v>0</v>
      </c>
      <c r="M756" s="566">
        <f t="shared" si="80"/>
        <v>0</v>
      </c>
      <c r="N756" s="420"/>
    </row>
    <row r="757" spans="1:14" s="101" customFormat="1" ht="18" customHeight="1">
      <c r="A757" s="363" t="s">
        <v>704</v>
      </c>
      <c r="B757" s="990"/>
      <c r="C757" s="205" t="s">
        <v>99</v>
      </c>
      <c r="D757" s="211" t="s">
        <v>798</v>
      </c>
      <c r="E757" s="547"/>
      <c r="F757" s="793"/>
      <c r="G757" s="794"/>
      <c r="H757" s="545"/>
      <c r="I757" s="794"/>
      <c r="J757" s="545"/>
      <c r="K757" s="794"/>
      <c r="L757" s="545"/>
      <c r="M757" s="794"/>
      <c r="N757" s="420"/>
    </row>
    <row r="758" spans="1:14" s="101" customFormat="1" ht="18" customHeight="1">
      <c r="A758" s="363" t="s">
        <v>704</v>
      </c>
      <c r="B758" s="990"/>
      <c r="C758" s="206" t="s">
        <v>98</v>
      </c>
      <c r="D758" s="212" t="s">
        <v>798</v>
      </c>
      <c r="E758" s="510"/>
      <c r="F758" s="568"/>
      <c r="G758" s="511"/>
      <c r="H758" s="795"/>
      <c r="I758" s="511"/>
      <c r="J758" s="795"/>
      <c r="K758" s="511"/>
      <c r="L758" s="795"/>
      <c r="M758" s="511"/>
      <c r="N758" s="420"/>
    </row>
    <row r="759" spans="1:14" s="101" customFormat="1" ht="18" customHeight="1">
      <c r="A759" s="363" t="s">
        <v>704</v>
      </c>
      <c r="B759" s="990"/>
      <c r="C759" s="151" t="s">
        <v>365</v>
      </c>
      <c r="D759" s="214"/>
      <c r="E759" s="628"/>
      <c r="F759" s="626"/>
      <c r="G759" s="787"/>
      <c r="H759" s="788"/>
      <c r="I759" s="627"/>
      <c r="J759" s="628"/>
      <c r="K759" s="627"/>
      <c r="L759" s="628"/>
      <c r="M759" s="627"/>
      <c r="N759" s="420"/>
    </row>
    <row r="760" spans="1:14" s="101" customFormat="1" ht="18" customHeight="1">
      <c r="A760" s="363" t="s">
        <v>704</v>
      </c>
      <c r="B760" s="990"/>
      <c r="C760" s="202" t="s">
        <v>435</v>
      </c>
      <c r="D760" s="211" t="s">
        <v>798</v>
      </c>
      <c r="E760" s="566">
        <f t="shared" ref="E760:M760" si="81">E761-E762</f>
        <v>0</v>
      </c>
      <c r="F760" s="566">
        <f t="shared" si="81"/>
        <v>0</v>
      </c>
      <c r="G760" s="506">
        <f t="shared" si="81"/>
        <v>0</v>
      </c>
      <c r="H760" s="550">
        <f t="shared" si="81"/>
        <v>0</v>
      </c>
      <c r="I760" s="506">
        <f t="shared" si="81"/>
        <v>0</v>
      </c>
      <c r="J760" s="550">
        <f t="shared" si="81"/>
        <v>0</v>
      </c>
      <c r="K760" s="506">
        <f t="shared" si="81"/>
        <v>0</v>
      </c>
      <c r="L760" s="550">
        <f t="shared" si="81"/>
        <v>0</v>
      </c>
      <c r="M760" s="566">
        <f t="shared" si="81"/>
        <v>0</v>
      </c>
      <c r="N760" s="420"/>
    </row>
    <row r="761" spans="1:14" s="101" customFormat="1" ht="18" customHeight="1">
      <c r="A761" s="363" t="s">
        <v>704</v>
      </c>
      <c r="B761" s="990"/>
      <c r="C761" s="205" t="s">
        <v>99</v>
      </c>
      <c r="D761" s="211" t="s">
        <v>798</v>
      </c>
      <c r="E761" s="547"/>
      <c r="F761" s="793"/>
      <c r="G761" s="794"/>
      <c r="H761" s="545"/>
      <c r="I761" s="794"/>
      <c r="J761" s="545"/>
      <c r="K761" s="794"/>
      <c r="L761" s="545"/>
      <c r="M761" s="794"/>
      <c r="N761" s="420"/>
    </row>
    <row r="762" spans="1:14" s="101" customFormat="1" ht="18" customHeight="1">
      <c r="A762" s="363" t="s">
        <v>704</v>
      </c>
      <c r="B762" s="990"/>
      <c r="C762" s="206" t="s">
        <v>98</v>
      </c>
      <c r="D762" s="212" t="s">
        <v>798</v>
      </c>
      <c r="E762" s="510"/>
      <c r="F762" s="568"/>
      <c r="G762" s="511"/>
      <c r="H762" s="795"/>
      <c r="I762" s="511"/>
      <c r="J762" s="795"/>
      <c r="K762" s="511"/>
      <c r="L762" s="795"/>
      <c r="M762" s="511"/>
      <c r="N762" s="420"/>
    </row>
    <row r="763" spans="1:14" s="101" customFormat="1" ht="18" customHeight="1">
      <c r="A763" s="363" t="s">
        <v>704</v>
      </c>
      <c r="B763" s="990"/>
      <c r="C763" s="151" t="s">
        <v>368</v>
      </c>
      <c r="D763" s="214"/>
      <c r="E763" s="628"/>
      <c r="F763" s="626"/>
      <c r="G763" s="787"/>
      <c r="H763" s="788"/>
      <c r="I763" s="627"/>
      <c r="J763" s="628"/>
      <c r="K763" s="627"/>
      <c r="L763" s="628"/>
      <c r="M763" s="627"/>
      <c r="N763" s="420"/>
    </row>
    <row r="764" spans="1:14" s="101" customFormat="1" ht="18" customHeight="1">
      <c r="A764" s="363" t="s">
        <v>704</v>
      </c>
      <c r="B764" s="990"/>
      <c r="C764" s="202" t="s">
        <v>435</v>
      </c>
      <c r="D764" s="211" t="s">
        <v>798</v>
      </c>
      <c r="E764" s="566">
        <f t="shared" ref="E764:M764" si="82">E765-E766</f>
        <v>0</v>
      </c>
      <c r="F764" s="566">
        <f t="shared" si="82"/>
        <v>0</v>
      </c>
      <c r="G764" s="506">
        <f t="shared" si="82"/>
        <v>0</v>
      </c>
      <c r="H764" s="550">
        <f t="shared" si="82"/>
        <v>0</v>
      </c>
      <c r="I764" s="506">
        <f t="shared" si="82"/>
        <v>0</v>
      </c>
      <c r="J764" s="550">
        <f t="shared" si="82"/>
        <v>0</v>
      </c>
      <c r="K764" s="506">
        <f t="shared" si="82"/>
        <v>0</v>
      </c>
      <c r="L764" s="550">
        <f t="shared" si="82"/>
        <v>0</v>
      </c>
      <c r="M764" s="566">
        <f t="shared" si="82"/>
        <v>0</v>
      </c>
      <c r="N764" s="420"/>
    </row>
    <row r="765" spans="1:14" s="101" customFormat="1" ht="18" customHeight="1">
      <c r="A765" s="363" t="s">
        <v>704</v>
      </c>
      <c r="B765" s="990"/>
      <c r="C765" s="205" t="s">
        <v>99</v>
      </c>
      <c r="D765" s="211" t="s">
        <v>798</v>
      </c>
      <c r="E765" s="547"/>
      <c r="F765" s="793"/>
      <c r="G765" s="794"/>
      <c r="H765" s="545"/>
      <c r="I765" s="794"/>
      <c r="J765" s="545"/>
      <c r="K765" s="794"/>
      <c r="L765" s="545"/>
      <c r="M765" s="794"/>
      <c r="N765" s="420"/>
    </row>
    <row r="766" spans="1:14" s="101" customFormat="1" ht="18" customHeight="1">
      <c r="A766" s="363" t="s">
        <v>704</v>
      </c>
      <c r="B766" s="990"/>
      <c r="C766" s="206" t="s">
        <v>98</v>
      </c>
      <c r="D766" s="212" t="s">
        <v>798</v>
      </c>
      <c r="E766" s="510"/>
      <c r="F766" s="568"/>
      <c r="G766" s="511"/>
      <c r="H766" s="795"/>
      <c r="I766" s="511"/>
      <c r="J766" s="795"/>
      <c r="K766" s="511"/>
      <c r="L766" s="795"/>
      <c r="M766" s="511"/>
      <c r="N766" s="420"/>
    </row>
    <row r="767" spans="1:14" s="101" customFormat="1" ht="18" customHeight="1">
      <c r="A767" s="363" t="s">
        <v>704</v>
      </c>
      <c r="B767" s="990"/>
      <c r="C767" s="151" t="s">
        <v>371</v>
      </c>
      <c r="D767" s="214"/>
      <c r="E767" s="628"/>
      <c r="F767" s="626"/>
      <c r="G767" s="787"/>
      <c r="H767" s="788"/>
      <c r="I767" s="627"/>
      <c r="J767" s="628"/>
      <c r="K767" s="627"/>
      <c r="L767" s="628"/>
      <c r="M767" s="627"/>
      <c r="N767" s="420"/>
    </row>
    <row r="768" spans="1:14" s="101" customFormat="1" ht="18" customHeight="1">
      <c r="A768" s="363" t="s">
        <v>704</v>
      </c>
      <c r="B768" s="990"/>
      <c r="C768" s="202" t="s">
        <v>435</v>
      </c>
      <c r="D768" s="211" t="s">
        <v>798</v>
      </c>
      <c r="E768" s="566">
        <f t="shared" ref="E768:M768" si="83">E769-E770</f>
        <v>0</v>
      </c>
      <c r="F768" s="566">
        <f t="shared" si="83"/>
        <v>0</v>
      </c>
      <c r="G768" s="506">
        <f t="shared" si="83"/>
        <v>0</v>
      </c>
      <c r="H768" s="550">
        <f t="shared" si="83"/>
        <v>0</v>
      </c>
      <c r="I768" s="506">
        <f t="shared" si="83"/>
        <v>0</v>
      </c>
      <c r="J768" s="550">
        <f t="shared" si="83"/>
        <v>0</v>
      </c>
      <c r="K768" s="506">
        <f t="shared" si="83"/>
        <v>0</v>
      </c>
      <c r="L768" s="550">
        <f t="shared" si="83"/>
        <v>0</v>
      </c>
      <c r="M768" s="566">
        <f t="shared" si="83"/>
        <v>0</v>
      </c>
      <c r="N768" s="420"/>
    </row>
    <row r="769" spans="1:14" s="101" customFormat="1" ht="18" customHeight="1">
      <c r="A769" s="363" t="s">
        <v>704</v>
      </c>
      <c r="B769" s="990"/>
      <c r="C769" s="205" t="s">
        <v>99</v>
      </c>
      <c r="D769" s="211" t="s">
        <v>798</v>
      </c>
      <c r="E769" s="547"/>
      <c r="F769" s="793"/>
      <c r="G769" s="794"/>
      <c r="H769" s="545"/>
      <c r="I769" s="794"/>
      <c r="J769" s="545"/>
      <c r="K769" s="794"/>
      <c r="L769" s="545"/>
      <c r="M769" s="794"/>
      <c r="N769" s="420"/>
    </row>
    <row r="770" spans="1:14" s="101" customFormat="1" ht="18" customHeight="1">
      <c r="A770" s="363" t="s">
        <v>704</v>
      </c>
      <c r="B770" s="990"/>
      <c r="C770" s="206" t="s">
        <v>98</v>
      </c>
      <c r="D770" s="212" t="s">
        <v>798</v>
      </c>
      <c r="E770" s="510"/>
      <c r="F770" s="568"/>
      <c r="G770" s="511"/>
      <c r="H770" s="795"/>
      <c r="I770" s="511"/>
      <c r="J770" s="795"/>
      <c r="K770" s="511"/>
      <c r="L770" s="795"/>
      <c r="M770" s="511"/>
      <c r="N770" s="420"/>
    </row>
    <row r="771" spans="1:14" s="101" customFormat="1" ht="18" customHeight="1">
      <c r="A771" s="363" t="s">
        <v>704</v>
      </c>
      <c r="B771" s="990"/>
      <c r="C771" s="151" t="s">
        <v>374</v>
      </c>
      <c r="D771" s="214"/>
      <c r="E771" s="628"/>
      <c r="F771" s="626"/>
      <c r="G771" s="787"/>
      <c r="H771" s="788"/>
      <c r="I771" s="627"/>
      <c r="J771" s="628"/>
      <c r="K771" s="627"/>
      <c r="L771" s="628"/>
      <c r="M771" s="627"/>
      <c r="N771" s="420"/>
    </row>
    <row r="772" spans="1:14" s="101" customFormat="1" ht="18" customHeight="1">
      <c r="A772" s="363" t="s">
        <v>704</v>
      </c>
      <c r="B772" s="990"/>
      <c r="C772" s="202" t="s">
        <v>435</v>
      </c>
      <c r="D772" s="211" t="s">
        <v>798</v>
      </c>
      <c r="E772" s="566">
        <f t="shared" ref="E772:M772" si="84">E773-E774</f>
        <v>0</v>
      </c>
      <c r="F772" s="566">
        <f t="shared" si="84"/>
        <v>0</v>
      </c>
      <c r="G772" s="506">
        <f t="shared" si="84"/>
        <v>0</v>
      </c>
      <c r="H772" s="550">
        <f t="shared" si="84"/>
        <v>0</v>
      </c>
      <c r="I772" s="506">
        <f t="shared" si="84"/>
        <v>0</v>
      </c>
      <c r="J772" s="550">
        <f t="shared" si="84"/>
        <v>0</v>
      </c>
      <c r="K772" s="506">
        <f t="shared" si="84"/>
        <v>0</v>
      </c>
      <c r="L772" s="550">
        <f t="shared" si="84"/>
        <v>0</v>
      </c>
      <c r="M772" s="566">
        <f t="shared" si="84"/>
        <v>0</v>
      </c>
      <c r="N772" s="420"/>
    </row>
    <row r="773" spans="1:14" s="101" customFormat="1" ht="18" customHeight="1">
      <c r="A773" s="363" t="s">
        <v>704</v>
      </c>
      <c r="B773" s="990"/>
      <c r="C773" s="205" t="s">
        <v>99</v>
      </c>
      <c r="D773" s="211" t="s">
        <v>798</v>
      </c>
      <c r="E773" s="547"/>
      <c r="F773" s="793"/>
      <c r="G773" s="794"/>
      <c r="H773" s="545"/>
      <c r="I773" s="794"/>
      <c r="J773" s="545"/>
      <c r="K773" s="794"/>
      <c r="L773" s="545"/>
      <c r="M773" s="794"/>
      <c r="N773" s="420"/>
    </row>
    <row r="774" spans="1:14" s="101" customFormat="1" ht="18" customHeight="1">
      <c r="A774" s="363" t="s">
        <v>704</v>
      </c>
      <c r="B774" s="990"/>
      <c r="C774" s="206" t="s">
        <v>98</v>
      </c>
      <c r="D774" s="212" t="s">
        <v>798</v>
      </c>
      <c r="E774" s="510"/>
      <c r="F774" s="568"/>
      <c r="G774" s="511"/>
      <c r="H774" s="795"/>
      <c r="I774" s="511"/>
      <c r="J774" s="795"/>
      <c r="K774" s="511"/>
      <c r="L774" s="795"/>
      <c r="M774" s="511"/>
      <c r="N774" s="420"/>
    </row>
    <row r="775" spans="1:14" s="101" customFormat="1" ht="18" customHeight="1">
      <c r="A775" s="363" t="s">
        <v>704</v>
      </c>
      <c r="B775" s="990"/>
      <c r="C775" s="151" t="s">
        <v>377</v>
      </c>
      <c r="D775" s="214"/>
      <c r="E775" s="628"/>
      <c r="F775" s="626"/>
      <c r="G775" s="787"/>
      <c r="H775" s="788"/>
      <c r="I775" s="627"/>
      <c r="J775" s="628"/>
      <c r="K775" s="627"/>
      <c r="L775" s="628"/>
      <c r="M775" s="627"/>
      <c r="N775" s="420"/>
    </row>
    <row r="776" spans="1:14" s="101" customFormat="1" ht="18" customHeight="1">
      <c r="A776" s="363" t="s">
        <v>704</v>
      </c>
      <c r="B776" s="990"/>
      <c r="C776" s="202" t="s">
        <v>435</v>
      </c>
      <c r="D776" s="211" t="s">
        <v>798</v>
      </c>
      <c r="E776" s="566">
        <f t="shared" ref="E776:M776" si="85">E777-E778</f>
        <v>0</v>
      </c>
      <c r="F776" s="566">
        <f t="shared" si="85"/>
        <v>0</v>
      </c>
      <c r="G776" s="506">
        <f t="shared" si="85"/>
        <v>0</v>
      </c>
      <c r="H776" s="550">
        <f t="shared" si="85"/>
        <v>0</v>
      </c>
      <c r="I776" s="506">
        <f t="shared" si="85"/>
        <v>0</v>
      </c>
      <c r="J776" s="550">
        <f t="shared" si="85"/>
        <v>0</v>
      </c>
      <c r="K776" s="506">
        <f t="shared" si="85"/>
        <v>0</v>
      </c>
      <c r="L776" s="550">
        <f t="shared" si="85"/>
        <v>0</v>
      </c>
      <c r="M776" s="566">
        <f t="shared" si="85"/>
        <v>0</v>
      </c>
      <c r="N776" s="420"/>
    </row>
    <row r="777" spans="1:14" s="101" customFormat="1" ht="18" customHeight="1">
      <c r="A777" s="363" t="s">
        <v>704</v>
      </c>
      <c r="B777" s="990"/>
      <c r="C777" s="205" t="s">
        <v>99</v>
      </c>
      <c r="D777" s="211" t="s">
        <v>798</v>
      </c>
      <c r="E777" s="547"/>
      <c r="F777" s="793"/>
      <c r="G777" s="794"/>
      <c r="H777" s="545"/>
      <c r="I777" s="794"/>
      <c r="J777" s="545"/>
      <c r="K777" s="794"/>
      <c r="L777" s="545"/>
      <c r="M777" s="794"/>
      <c r="N777" s="420"/>
    </row>
    <row r="778" spans="1:14" s="101" customFormat="1" ht="18" customHeight="1">
      <c r="A778" s="363" t="s">
        <v>704</v>
      </c>
      <c r="B778" s="990"/>
      <c r="C778" s="206" t="s">
        <v>98</v>
      </c>
      <c r="D778" s="212" t="s">
        <v>798</v>
      </c>
      <c r="E778" s="510"/>
      <c r="F778" s="568"/>
      <c r="G778" s="511"/>
      <c r="H778" s="795"/>
      <c r="I778" s="511"/>
      <c r="J778" s="795"/>
      <c r="K778" s="511"/>
      <c r="L778" s="795"/>
      <c r="M778" s="511"/>
      <c r="N778" s="420"/>
    </row>
    <row r="779" spans="1:14" s="101" customFormat="1" ht="18" customHeight="1">
      <c r="A779" s="363" t="s">
        <v>704</v>
      </c>
      <c r="B779" s="990"/>
      <c r="C779" s="151" t="s">
        <v>380</v>
      </c>
      <c r="D779" s="214"/>
      <c r="E779" s="628"/>
      <c r="F779" s="626"/>
      <c r="G779" s="787"/>
      <c r="H779" s="788"/>
      <c r="I779" s="627"/>
      <c r="J779" s="628"/>
      <c r="K779" s="627"/>
      <c r="L779" s="628"/>
      <c r="M779" s="627"/>
      <c r="N779" s="420"/>
    </row>
    <row r="780" spans="1:14" s="101" customFormat="1" ht="18" customHeight="1">
      <c r="A780" s="363" t="s">
        <v>704</v>
      </c>
      <c r="B780" s="990"/>
      <c r="C780" s="202" t="s">
        <v>435</v>
      </c>
      <c r="D780" s="211" t="s">
        <v>798</v>
      </c>
      <c r="E780" s="566">
        <f t="shared" ref="E780:M780" si="86">E781-E782</f>
        <v>0</v>
      </c>
      <c r="F780" s="566">
        <f t="shared" si="86"/>
        <v>0</v>
      </c>
      <c r="G780" s="506">
        <f t="shared" si="86"/>
        <v>0</v>
      </c>
      <c r="H780" s="550">
        <f t="shared" si="86"/>
        <v>0</v>
      </c>
      <c r="I780" s="506">
        <f t="shared" si="86"/>
        <v>0</v>
      </c>
      <c r="J780" s="550">
        <f t="shared" si="86"/>
        <v>0</v>
      </c>
      <c r="K780" s="506">
        <f t="shared" si="86"/>
        <v>0</v>
      </c>
      <c r="L780" s="550">
        <f t="shared" si="86"/>
        <v>0</v>
      </c>
      <c r="M780" s="566">
        <f t="shared" si="86"/>
        <v>0</v>
      </c>
      <c r="N780" s="420"/>
    </row>
    <row r="781" spans="1:14" s="101" customFormat="1" ht="18" customHeight="1">
      <c r="A781" s="363" t="s">
        <v>704</v>
      </c>
      <c r="B781" s="990"/>
      <c r="C781" s="205" t="s">
        <v>99</v>
      </c>
      <c r="D781" s="211" t="s">
        <v>798</v>
      </c>
      <c r="E781" s="547"/>
      <c r="F781" s="793"/>
      <c r="G781" s="794"/>
      <c r="H781" s="545"/>
      <c r="I781" s="794"/>
      <c r="J781" s="545"/>
      <c r="K781" s="794"/>
      <c r="L781" s="545"/>
      <c r="M781" s="794"/>
      <c r="N781" s="420"/>
    </row>
    <row r="782" spans="1:14" s="101" customFormat="1" ht="18" customHeight="1">
      <c r="A782" s="363" t="s">
        <v>704</v>
      </c>
      <c r="B782" s="990"/>
      <c r="C782" s="206" t="s">
        <v>98</v>
      </c>
      <c r="D782" s="212" t="s">
        <v>798</v>
      </c>
      <c r="E782" s="510"/>
      <c r="F782" s="568"/>
      <c r="G782" s="511"/>
      <c r="H782" s="795"/>
      <c r="I782" s="511"/>
      <c r="J782" s="795"/>
      <c r="K782" s="511"/>
      <c r="L782" s="795"/>
      <c r="M782" s="511"/>
      <c r="N782" s="420"/>
    </row>
    <row r="783" spans="1:14" s="101" customFormat="1" ht="18" customHeight="1">
      <c r="A783" s="363" t="s">
        <v>704</v>
      </c>
      <c r="B783" s="990"/>
      <c r="C783" s="151" t="s">
        <v>397</v>
      </c>
      <c r="D783" s="214"/>
      <c r="E783" s="628"/>
      <c r="F783" s="626"/>
      <c r="G783" s="787"/>
      <c r="H783" s="788"/>
      <c r="I783" s="627"/>
      <c r="J783" s="628"/>
      <c r="K783" s="627"/>
      <c r="L783" s="628"/>
      <c r="M783" s="627"/>
      <c r="N783" s="420"/>
    </row>
    <row r="784" spans="1:14" s="101" customFormat="1" ht="18" customHeight="1">
      <c r="A784" s="363" t="s">
        <v>704</v>
      </c>
      <c r="B784" s="990"/>
      <c r="C784" s="202" t="s">
        <v>435</v>
      </c>
      <c r="D784" s="211" t="s">
        <v>798</v>
      </c>
      <c r="E784" s="566">
        <f t="shared" ref="E784:M784" si="87">E785-E786</f>
        <v>0</v>
      </c>
      <c r="F784" s="566">
        <f t="shared" si="87"/>
        <v>0</v>
      </c>
      <c r="G784" s="506">
        <f t="shared" si="87"/>
        <v>0</v>
      </c>
      <c r="H784" s="550">
        <f t="shared" si="87"/>
        <v>0</v>
      </c>
      <c r="I784" s="506">
        <f t="shared" si="87"/>
        <v>0</v>
      </c>
      <c r="J784" s="550">
        <f t="shared" si="87"/>
        <v>0</v>
      </c>
      <c r="K784" s="506">
        <f t="shared" si="87"/>
        <v>0</v>
      </c>
      <c r="L784" s="550">
        <f t="shared" si="87"/>
        <v>0</v>
      </c>
      <c r="M784" s="566">
        <f t="shared" si="87"/>
        <v>0</v>
      </c>
      <c r="N784" s="420"/>
    </row>
    <row r="785" spans="1:14" s="101" customFormat="1" ht="18" customHeight="1">
      <c r="A785" s="363" t="s">
        <v>704</v>
      </c>
      <c r="B785" s="990"/>
      <c r="C785" s="205" t="s">
        <v>99</v>
      </c>
      <c r="D785" s="211" t="s">
        <v>798</v>
      </c>
      <c r="E785" s="547"/>
      <c r="F785" s="793"/>
      <c r="G785" s="794"/>
      <c r="H785" s="545"/>
      <c r="I785" s="794"/>
      <c r="J785" s="545"/>
      <c r="K785" s="794"/>
      <c r="L785" s="545"/>
      <c r="M785" s="794"/>
      <c r="N785" s="420"/>
    </row>
    <row r="786" spans="1:14" s="101" customFormat="1" ht="18" customHeight="1">
      <c r="A786" s="363" t="s">
        <v>704</v>
      </c>
      <c r="B786" s="990"/>
      <c r="C786" s="206" t="s">
        <v>98</v>
      </c>
      <c r="D786" s="212" t="s">
        <v>798</v>
      </c>
      <c r="E786" s="510"/>
      <c r="F786" s="568"/>
      <c r="G786" s="511"/>
      <c r="H786" s="795"/>
      <c r="I786" s="511"/>
      <c r="J786" s="795"/>
      <c r="K786" s="511"/>
      <c r="L786" s="795"/>
      <c r="M786" s="511"/>
      <c r="N786" s="420"/>
    </row>
    <row r="787" spans="1:14" s="101" customFormat="1" ht="18" customHeight="1">
      <c r="A787" s="363" t="s">
        <v>704</v>
      </c>
      <c r="B787" s="990"/>
      <c r="C787" s="151" t="s">
        <v>400</v>
      </c>
      <c r="D787" s="214"/>
      <c r="E787" s="628"/>
      <c r="F787" s="626"/>
      <c r="G787" s="787"/>
      <c r="H787" s="788"/>
      <c r="I787" s="627"/>
      <c r="J787" s="628"/>
      <c r="K787" s="627"/>
      <c r="L787" s="628"/>
      <c r="M787" s="627"/>
      <c r="N787" s="420"/>
    </row>
    <row r="788" spans="1:14" s="101" customFormat="1" ht="18" customHeight="1">
      <c r="A788" s="363" t="s">
        <v>704</v>
      </c>
      <c r="B788" s="990"/>
      <c r="C788" s="202" t="s">
        <v>435</v>
      </c>
      <c r="D788" s="211" t="s">
        <v>798</v>
      </c>
      <c r="E788" s="566">
        <f t="shared" ref="E788:M788" si="88">E789-E790</f>
        <v>0</v>
      </c>
      <c r="F788" s="566">
        <f t="shared" si="88"/>
        <v>0</v>
      </c>
      <c r="G788" s="506">
        <f t="shared" si="88"/>
        <v>0</v>
      </c>
      <c r="H788" s="550">
        <f t="shared" si="88"/>
        <v>0</v>
      </c>
      <c r="I788" s="506">
        <f t="shared" si="88"/>
        <v>0</v>
      </c>
      <c r="J788" s="550">
        <f t="shared" si="88"/>
        <v>0</v>
      </c>
      <c r="K788" s="506">
        <f t="shared" si="88"/>
        <v>0</v>
      </c>
      <c r="L788" s="550">
        <f t="shared" si="88"/>
        <v>0</v>
      </c>
      <c r="M788" s="566">
        <f t="shared" si="88"/>
        <v>0</v>
      </c>
      <c r="N788" s="420"/>
    </row>
    <row r="789" spans="1:14" s="101" customFormat="1" ht="18" customHeight="1">
      <c r="A789" s="363" t="s">
        <v>704</v>
      </c>
      <c r="B789" s="990"/>
      <c r="C789" s="205" t="s">
        <v>99</v>
      </c>
      <c r="D789" s="211" t="s">
        <v>798</v>
      </c>
      <c r="E789" s="547"/>
      <c r="F789" s="793"/>
      <c r="G789" s="794"/>
      <c r="H789" s="545"/>
      <c r="I789" s="794"/>
      <c r="J789" s="545"/>
      <c r="K789" s="794"/>
      <c r="L789" s="545"/>
      <c r="M789" s="794"/>
      <c r="N789" s="420"/>
    </row>
    <row r="790" spans="1:14" s="101" customFormat="1" ht="18" customHeight="1">
      <c r="A790" s="363" t="s">
        <v>704</v>
      </c>
      <c r="B790" s="990"/>
      <c r="C790" s="206" t="s">
        <v>98</v>
      </c>
      <c r="D790" s="212" t="s">
        <v>798</v>
      </c>
      <c r="E790" s="510"/>
      <c r="F790" s="568"/>
      <c r="G790" s="511"/>
      <c r="H790" s="795"/>
      <c r="I790" s="511"/>
      <c r="J790" s="795"/>
      <c r="K790" s="511"/>
      <c r="L790" s="795"/>
      <c r="M790" s="511"/>
      <c r="N790" s="420"/>
    </row>
    <row r="791" spans="1:14" s="101" customFormat="1" ht="18" customHeight="1">
      <c r="A791" s="363" t="s">
        <v>704</v>
      </c>
      <c r="B791" s="990"/>
      <c r="C791" s="151" t="s">
        <v>403</v>
      </c>
      <c r="D791" s="214"/>
      <c r="E791" s="628"/>
      <c r="F791" s="626"/>
      <c r="G791" s="787"/>
      <c r="H791" s="788"/>
      <c r="I791" s="627"/>
      <c r="J791" s="628"/>
      <c r="K791" s="627"/>
      <c r="L791" s="628"/>
      <c r="M791" s="627"/>
      <c r="N791" s="420"/>
    </row>
    <row r="792" spans="1:14" s="101" customFormat="1" ht="18" customHeight="1">
      <c r="A792" s="363" t="s">
        <v>704</v>
      </c>
      <c r="B792" s="990"/>
      <c r="C792" s="202" t="s">
        <v>435</v>
      </c>
      <c r="D792" s="211" t="s">
        <v>798</v>
      </c>
      <c r="E792" s="566">
        <f t="shared" ref="E792:M792" si="89">E793-E794</f>
        <v>0</v>
      </c>
      <c r="F792" s="566">
        <f t="shared" si="89"/>
        <v>0</v>
      </c>
      <c r="G792" s="506">
        <f t="shared" si="89"/>
        <v>0</v>
      </c>
      <c r="H792" s="550">
        <f t="shared" si="89"/>
        <v>0</v>
      </c>
      <c r="I792" s="506">
        <f t="shared" si="89"/>
        <v>0</v>
      </c>
      <c r="J792" s="550">
        <f t="shared" si="89"/>
        <v>0</v>
      </c>
      <c r="K792" s="506">
        <f t="shared" si="89"/>
        <v>0</v>
      </c>
      <c r="L792" s="550">
        <f t="shared" si="89"/>
        <v>0</v>
      </c>
      <c r="M792" s="566">
        <f t="shared" si="89"/>
        <v>0</v>
      </c>
      <c r="N792" s="420"/>
    </row>
    <row r="793" spans="1:14" s="101" customFormat="1" ht="18" customHeight="1">
      <c r="A793" s="363" t="s">
        <v>704</v>
      </c>
      <c r="B793" s="990"/>
      <c r="C793" s="205" t="s">
        <v>99</v>
      </c>
      <c r="D793" s="211" t="s">
        <v>798</v>
      </c>
      <c r="E793" s="547"/>
      <c r="F793" s="793"/>
      <c r="G793" s="794"/>
      <c r="H793" s="545"/>
      <c r="I793" s="794"/>
      <c r="J793" s="545"/>
      <c r="K793" s="794"/>
      <c r="L793" s="545"/>
      <c r="M793" s="794"/>
      <c r="N793" s="420"/>
    </row>
    <row r="794" spans="1:14" s="101" customFormat="1" ht="18" customHeight="1">
      <c r="A794" s="363" t="s">
        <v>704</v>
      </c>
      <c r="B794" s="990"/>
      <c r="C794" s="206" t="s">
        <v>98</v>
      </c>
      <c r="D794" s="212" t="s">
        <v>798</v>
      </c>
      <c r="E794" s="510"/>
      <c r="F794" s="568"/>
      <c r="G794" s="511"/>
      <c r="H794" s="795"/>
      <c r="I794" s="511"/>
      <c r="J794" s="795"/>
      <c r="K794" s="511"/>
      <c r="L794" s="795"/>
      <c r="M794" s="511"/>
      <c r="N794" s="420"/>
    </row>
    <row r="795" spans="1:14" s="101" customFormat="1" ht="18" customHeight="1">
      <c r="A795" s="363" t="s">
        <v>704</v>
      </c>
      <c r="B795" s="990"/>
      <c r="C795" s="204" t="s">
        <v>439</v>
      </c>
      <c r="D795" s="214"/>
      <c r="E795" s="800"/>
      <c r="F795" s="800"/>
      <c r="G795" s="801"/>
      <c r="H795" s="802"/>
      <c r="I795" s="801"/>
      <c r="J795" s="802"/>
      <c r="K795" s="801"/>
      <c r="L795" s="802"/>
      <c r="M795" s="800"/>
      <c r="N795" s="420"/>
    </row>
    <row r="796" spans="1:14" s="101" customFormat="1" ht="18" customHeight="1">
      <c r="A796" s="363" t="s">
        <v>704</v>
      </c>
      <c r="B796" s="990"/>
      <c r="C796" s="201" t="s">
        <v>435</v>
      </c>
      <c r="D796" s="211" t="s">
        <v>798</v>
      </c>
      <c r="E796" s="566">
        <f t="shared" ref="E796:M796" si="90">E797-E798</f>
        <v>-1830</v>
      </c>
      <c r="F796" s="566">
        <f t="shared" si="90"/>
        <v>-997</v>
      </c>
      <c r="G796" s="506">
        <f t="shared" si="90"/>
        <v>-330</v>
      </c>
      <c r="H796" s="550">
        <f t="shared" si="90"/>
        <v>-250</v>
      </c>
      <c r="I796" s="506">
        <f t="shared" si="90"/>
        <v>-230</v>
      </c>
      <c r="J796" s="550">
        <f t="shared" si="90"/>
        <v>-230</v>
      </c>
      <c r="K796" s="506">
        <f t="shared" si="90"/>
        <v>-200</v>
      </c>
      <c r="L796" s="550">
        <f t="shared" si="90"/>
        <v>-200</v>
      </c>
      <c r="M796" s="506">
        <f t="shared" si="90"/>
        <v>-170</v>
      </c>
      <c r="N796" s="420"/>
    </row>
    <row r="797" spans="1:14" s="101" customFormat="1" ht="18" customHeight="1">
      <c r="A797" s="363" t="s">
        <v>704</v>
      </c>
      <c r="B797" s="990"/>
      <c r="C797" s="202" t="s">
        <v>99</v>
      </c>
      <c r="D797" s="211" t="s">
        <v>798</v>
      </c>
      <c r="E797" s="547"/>
      <c r="F797" s="793"/>
      <c r="G797" s="794"/>
      <c r="H797" s="545"/>
      <c r="I797" s="794"/>
      <c r="J797" s="545"/>
      <c r="K797" s="794"/>
      <c r="L797" s="545"/>
      <c r="M797" s="794"/>
      <c r="N797" s="420"/>
    </row>
    <row r="798" spans="1:14" s="101" customFormat="1" ht="18" customHeight="1">
      <c r="A798" s="363" t="s">
        <v>704</v>
      </c>
      <c r="B798" s="990"/>
      <c r="C798" s="203" t="s">
        <v>98</v>
      </c>
      <c r="D798" s="212" t="s">
        <v>798</v>
      </c>
      <c r="E798" s="510">
        <v>1830</v>
      </c>
      <c r="F798" s="568">
        <v>997</v>
      </c>
      <c r="G798" s="511">
        <v>330</v>
      </c>
      <c r="H798" s="795">
        <v>250</v>
      </c>
      <c r="I798" s="511">
        <v>230</v>
      </c>
      <c r="J798" s="795">
        <v>230</v>
      </c>
      <c r="K798" s="511">
        <v>200</v>
      </c>
      <c r="L798" s="795">
        <v>200</v>
      </c>
      <c r="M798" s="511">
        <v>170</v>
      </c>
      <c r="N798" s="420"/>
    </row>
    <row r="799" spans="1:14" s="101" customFormat="1" ht="18" customHeight="1">
      <c r="A799" s="363" t="s">
        <v>704</v>
      </c>
      <c r="B799" s="990"/>
      <c r="C799" s="198" t="s">
        <v>440</v>
      </c>
      <c r="D799" s="214"/>
      <c r="E799" s="628"/>
      <c r="F799" s="626"/>
      <c r="G799" s="787"/>
      <c r="H799" s="788"/>
      <c r="I799" s="627"/>
      <c r="J799" s="628"/>
      <c r="K799" s="627"/>
      <c r="L799" s="628"/>
      <c r="M799" s="627"/>
      <c r="N799" s="420"/>
    </row>
    <row r="800" spans="1:14" s="101" customFormat="1" ht="18" customHeight="1">
      <c r="A800" s="363" t="s">
        <v>704</v>
      </c>
      <c r="B800" s="990"/>
      <c r="C800" s="201" t="s">
        <v>435</v>
      </c>
      <c r="D800" s="211" t="s">
        <v>798</v>
      </c>
      <c r="E800" s="566">
        <f t="shared" ref="E800:M800" si="91">E801-E802</f>
        <v>-119</v>
      </c>
      <c r="F800" s="566">
        <f t="shared" si="91"/>
        <v>-328</v>
      </c>
      <c r="G800" s="506">
        <f t="shared" si="91"/>
        <v>-440</v>
      </c>
      <c r="H800" s="550">
        <f t="shared" si="91"/>
        <v>-350</v>
      </c>
      <c r="I800" s="506">
        <f t="shared" si="91"/>
        <v>-350</v>
      </c>
      <c r="J800" s="550">
        <f t="shared" si="91"/>
        <v>-200</v>
      </c>
      <c r="K800" s="506">
        <f t="shared" si="91"/>
        <v>-200</v>
      </c>
      <c r="L800" s="550">
        <f t="shared" si="91"/>
        <v>-100</v>
      </c>
      <c r="M800" s="566">
        <f t="shared" si="91"/>
        <v>-100</v>
      </c>
      <c r="N800" s="420"/>
    </row>
    <row r="801" spans="1:14" s="101" customFormat="1" ht="18" customHeight="1">
      <c r="A801" s="363" t="s">
        <v>704</v>
      </c>
      <c r="B801" s="990"/>
      <c r="C801" s="202" t="s">
        <v>99</v>
      </c>
      <c r="D801" s="211" t="s">
        <v>798</v>
      </c>
      <c r="E801" s="547"/>
      <c r="F801" s="793">
        <v>100</v>
      </c>
      <c r="G801" s="794"/>
      <c r="H801" s="545"/>
      <c r="I801" s="794"/>
      <c r="J801" s="545"/>
      <c r="K801" s="794"/>
      <c r="L801" s="545"/>
      <c r="M801" s="794"/>
      <c r="N801" s="420"/>
    </row>
    <row r="802" spans="1:14" s="101" customFormat="1" ht="18" customHeight="1">
      <c r="A802" s="363" t="s">
        <v>704</v>
      </c>
      <c r="B802" s="990"/>
      <c r="C802" s="203" t="s">
        <v>98</v>
      </c>
      <c r="D802" s="212" t="s">
        <v>798</v>
      </c>
      <c r="E802" s="510">
        <v>119</v>
      </c>
      <c r="F802" s="568">
        <v>428</v>
      </c>
      <c r="G802" s="511">
        <v>440</v>
      </c>
      <c r="H802" s="795">
        <v>350</v>
      </c>
      <c r="I802" s="511">
        <v>350</v>
      </c>
      <c r="J802" s="795">
        <v>200</v>
      </c>
      <c r="K802" s="511">
        <v>200</v>
      </c>
      <c r="L802" s="795">
        <v>100</v>
      </c>
      <c r="M802" s="511">
        <v>100</v>
      </c>
      <c r="N802" s="420"/>
    </row>
    <row r="803" spans="1:14" s="101" customFormat="1" ht="37.5" customHeight="1">
      <c r="A803" s="363" t="s">
        <v>704</v>
      </c>
      <c r="B803" s="990"/>
      <c r="C803" s="198" t="s">
        <v>488</v>
      </c>
      <c r="D803" s="214"/>
      <c r="E803" s="628"/>
      <c r="F803" s="626"/>
      <c r="G803" s="787"/>
      <c r="H803" s="788"/>
      <c r="I803" s="627"/>
      <c r="J803" s="628"/>
      <c r="K803" s="627"/>
      <c r="L803" s="628"/>
      <c r="M803" s="627"/>
      <c r="N803" s="420"/>
    </row>
    <row r="804" spans="1:14" s="101" customFormat="1" ht="18" customHeight="1">
      <c r="A804" s="363" t="s">
        <v>704</v>
      </c>
      <c r="B804" s="990"/>
      <c r="C804" s="202" t="s">
        <v>435</v>
      </c>
      <c r="D804" s="211" t="s">
        <v>798</v>
      </c>
      <c r="E804" s="566">
        <f t="shared" ref="E804:M804" si="92">E805-E806</f>
        <v>1857</v>
      </c>
      <c r="F804" s="566">
        <f t="shared" si="92"/>
        <v>3145</v>
      </c>
      <c r="G804" s="506">
        <f t="shared" si="92"/>
        <v>3030</v>
      </c>
      <c r="H804" s="550">
        <f t="shared" si="92"/>
        <v>3245</v>
      </c>
      <c r="I804" s="506">
        <f t="shared" si="92"/>
        <v>3260</v>
      </c>
      <c r="J804" s="550">
        <f t="shared" si="92"/>
        <v>3505</v>
      </c>
      <c r="K804" s="506">
        <f t="shared" si="92"/>
        <v>3525</v>
      </c>
      <c r="L804" s="550">
        <f t="shared" si="92"/>
        <v>3785</v>
      </c>
      <c r="M804" s="506">
        <f t="shared" si="92"/>
        <v>3810</v>
      </c>
      <c r="N804" s="420"/>
    </row>
    <row r="805" spans="1:14" s="101" customFormat="1" ht="18" customHeight="1">
      <c r="A805" s="363" t="s">
        <v>704</v>
      </c>
      <c r="B805" s="990"/>
      <c r="C805" s="205" t="s">
        <v>99</v>
      </c>
      <c r="D805" s="211" t="s">
        <v>798</v>
      </c>
      <c r="E805" s="547">
        <v>2306</v>
      </c>
      <c r="F805" s="793">
        <v>3145</v>
      </c>
      <c r="G805" s="794">
        <v>3030</v>
      </c>
      <c r="H805" s="545">
        <v>3245</v>
      </c>
      <c r="I805" s="794">
        <v>3260</v>
      </c>
      <c r="J805" s="545">
        <v>3505</v>
      </c>
      <c r="K805" s="794">
        <v>3525</v>
      </c>
      <c r="L805" s="545">
        <v>3785</v>
      </c>
      <c r="M805" s="794">
        <v>3810</v>
      </c>
      <c r="N805" s="420"/>
    </row>
    <row r="806" spans="1:14" s="101" customFormat="1" ht="18" customHeight="1">
      <c r="A806" s="363" t="s">
        <v>704</v>
      </c>
      <c r="B806" s="990"/>
      <c r="C806" s="206" t="s">
        <v>98</v>
      </c>
      <c r="D806" s="212" t="s">
        <v>798</v>
      </c>
      <c r="E806" s="510">
        <v>449</v>
      </c>
      <c r="F806" s="568"/>
      <c r="G806" s="511"/>
      <c r="H806" s="795"/>
      <c r="I806" s="511"/>
      <c r="J806" s="795"/>
      <c r="K806" s="511"/>
      <c r="L806" s="795"/>
      <c r="M806" s="511"/>
      <c r="N806" s="420"/>
    </row>
    <row r="807" spans="1:14" s="101" customFormat="1" ht="18" customHeight="1">
      <c r="A807" s="363" t="s">
        <v>704</v>
      </c>
      <c r="B807" s="990"/>
      <c r="C807" s="198" t="s">
        <v>489</v>
      </c>
      <c r="D807" s="214"/>
      <c r="E807" s="628"/>
      <c r="F807" s="626"/>
      <c r="G807" s="787"/>
      <c r="H807" s="788"/>
      <c r="I807" s="627"/>
      <c r="J807" s="628"/>
      <c r="K807" s="627"/>
      <c r="L807" s="628"/>
      <c r="M807" s="627"/>
      <c r="N807" s="420"/>
    </row>
    <row r="808" spans="1:14" s="101" customFormat="1" ht="18" customHeight="1">
      <c r="A808" s="363" t="s">
        <v>704</v>
      </c>
      <c r="B808" s="990"/>
      <c r="C808" s="201" t="s">
        <v>435</v>
      </c>
      <c r="D808" s="211" t="s">
        <v>798</v>
      </c>
      <c r="E808" s="566">
        <f t="shared" ref="E808:M808" si="93">E809-E810</f>
        <v>-357</v>
      </c>
      <c r="F808" s="566">
        <f t="shared" si="93"/>
        <v>37</v>
      </c>
      <c r="G808" s="506">
        <f t="shared" si="93"/>
        <v>60</v>
      </c>
      <c r="H808" s="550">
        <f t="shared" si="93"/>
        <v>85</v>
      </c>
      <c r="I808" s="506">
        <f t="shared" si="93"/>
        <v>98</v>
      </c>
      <c r="J808" s="550">
        <f t="shared" si="93"/>
        <v>100</v>
      </c>
      <c r="K808" s="506">
        <f t="shared" si="93"/>
        <v>113</v>
      </c>
      <c r="L808" s="550">
        <f t="shared" si="93"/>
        <v>115</v>
      </c>
      <c r="M808" s="506">
        <f t="shared" si="93"/>
        <v>130</v>
      </c>
      <c r="N808" s="420"/>
    </row>
    <row r="809" spans="1:14" s="101" customFormat="1" ht="18" customHeight="1">
      <c r="A809" s="363" t="s">
        <v>704</v>
      </c>
      <c r="B809" s="990"/>
      <c r="C809" s="202" t="s">
        <v>432</v>
      </c>
      <c r="D809" s="211" t="s">
        <v>798</v>
      </c>
      <c r="E809" s="547">
        <v>239</v>
      </c>
      <c r="F809" s="793">
        <v>256</v>
      </c>
      <c r="G809" s="794">
        <v>240</v>
      </c>
      <c r="H809" s="545">
        <v>245</v>
      </c>
      <c r="I809" s="794">
        <v>248</v>
      </c>
      <c r="J809" s="545">
        <v>250</v>
      </c>
      <c r="K809" s="794">
        <v>253</v>
      </c>
      <c r="L809" s="545">
        <v>255</v>
      </c>
      <c r="M809" s="794">
        <v>260</v>
      </c>
      <c r="N809" s="420"/>
    </row>
    <row r="810" spans="1:14" s="101" customFormat="1" ht="18" customHeight="1">
      <c r="A810" s="363" t="s">
        <v>704</v>
      </c>
      <c r="B810" s="990"/>
      <c r="C810" s="203" t="s">
        <v>433</v>
      </c>
      <c r="D810" s="212" t="s">
        <v>798</v>
      </c>
      <c r="E810" s="510">
        <v>596</v>
      </c>
      <c r="F810" s="568">
        <v>219</v>
      </c>
      <c r="G810" s="511">
        <v>180</v>
      </c>
      <c r="H810" s="795">
        <v>160</v>
      </c>
      <c r="I810" s="511">
        <v>150</v>
      </c>
      <c r="J810" s="795">
        <v>150</v>
      </c>
      <c r="K810" s="511">
        <v>140</v>
      </c>
      <c r="L810" s="795">
        <v>140</v>
      </c>
      <c r="M810" s="511">
        <v>130</v>
      </c>
      <c r="N810" s="420"/>
    </row>
    <row r="811" spans="1:14" s="101" customFormat="1" ht="18" customHeight="1">
      <c r="A811" s="363" t="s">
        <v>704</v>
      </c>
      <c r="B811" s="990"/>
      <c r="C811" s="198" t="s">
        <v>490</v>
      </c>
      <c r="D811" s="214"/>
      <c r="E811" s="628"/>
      <c r="F811" s="626"/>
      <c r="G811" s="787"/>
      <c r="H811" s="788"/>
      <c r="I811" s="627"/>
      <c r="J811" s="628"/>
      <c r="K811" s="627"/>
      <c r="L811" s="628"/>
      <c r="M811" s="627"/>
      <c r="N811" s="420"/>
    </row>
    <row r="812" spans="1:14" s="101" customFormat="1" ht="18" customHeight="1">
      <c r="A812" s="363" t="s">
        <v>704</v>
      </c>
      <c r="B812" s="990"/>
      <c r="C812" s="201" t="s">
        <v>435</v>
      </c>
      <c r="D812" s="211" t="s">
        <v>798</v>
      </c>
      <c r="E812" s="566">
        <f t="shared" ref="E812:M812" si="94">E813-E814</f>
        <v>472</v>
      </c>
      <c r="F812" s="566">
        <f t="shared" si="94"/>
        <v>560</v>
      </c>
      <c r="G812" s="506">
        <f t="shared" si="94"/>
        <v>610</v>
      </c>
      <c r="H812" s="550">
        <f t="shared" si="94"/>
        <v>650</v>
      </c>
      <c r="I812" s="506">
        <f t="shared" si="94"/>
        <v>670</v>
      </c>
      <c r="J812" s="550">
        <f t="shared" si="94"/>
        <v>680</v>
      </c>
      <c r="K812" s="506">
        <f t="shared" si="94"/>
        <v>700</v>
      </c>
      <c r="L812" s="550">
        <f t="shared" si="94"/>
        <v>750</v>
      </c>
      <c r="M812" s="506">
        <f t="shared" si="94"/>
        <v>770</v>
      </c>
      <c r="N812" s="420"/>
    </row>
    <row r="813" spans="1:14" s="101" customFormat="1" ht="18" customHeight="1">
      <c r="A813" s="363" t="s">
        <v>704</v>
      </c>
      <c r="B813" s="990"/>
      <c r="C813" s="202" t="s">
        <v>99</v>
      </c>
      <c r="D813" s="211" t="s">
        <v>798</v>
      </c>
      <c r="E813" s="547">
        <v>1036</v>
      </c>
      <c r="F813" s="793">
        <v>1140</v>
      </c>
      <c r="G813" s="794">
        <v>1170</v>
      </c>
      <c r="H813" s="545">
        <v>1200</v>
      </c>
      <c r="I813" s="794">
        <v>1220</v>
      </c>
      <c r="J813" s="545">
        <v>1210</v>
      </c>
      <c r="K813" s="794">
        <v>1230</v>
      </c>
      <c r="L813" s="545">
        <v>1250</v>
      </c>
      <c r="M813" s="794">
        <v>1270</v>
      </c>
      <c r="N813" s="420"/>
    </row>
    <row r="814" spans="1:14" s="101" customFormat="1" ht="18" customHeight="1" thickBot="1">
      <c r="A814" s="363" t="s">
        <v>704</v>
      </c>
      <c r="B814" s="990"/>
      <c r="C814" s="203" t="s">
        <v>98</v>
      </c>
      <c r="D814" s="212" t="s">
        <v>798</v>
      </c>
      <c r="E814" s="510">
        <v>564</v>
      </c>
      <c r="F814" s="568">
        <v>580</v>
      </c>
      <c r="G814" s="511">
        <v>560</v>
      </c>
      <c r="H814" s="795">
        <v>550</v>
      </c>
      <c r="I814" s="511">
        <v>550</v>
      </c>
      <c r="J814" s="795">
        <v>530</v>
      </c>
      <c r="K814" s="511">
        <v>530</v>
      </c>
      <c r="L814" s="795">
        <v>500</v>
      </c>
      <c r="M814" s="511">
        <v>500</v>
      </c>
      <c r="N814" s="420"/>
    </row>
    <row r="815" spans="1:14" s="101" customFormat="1" ht="27" customHeight="1">
      <c r="A815" s="363" t="s">
        <v>704</v>
      </c>
      <c r="B815" s="990"/>
      <c r="C815" s="207" t="s">
        <v>491</v>
      </c>
      <c r="D815" s="217"/>
      <c r="E815" s="803"/>
      <c r="F815" s="804"/>
      <c r="G815" s="805"/>
      <c r="H815" s="806"/>
      <c r="I815" s="807"/>
      <c r="J815" s="803"/>
      <c r="K815" s="807"/>
      <c r="L815" s="803"/>
      <c r="M815" s="807"/>
      <c r="N815" s="420"/>
    </row>
    <row r="816" spans="1:14" s="101" customFormat="1" ht="21.75" customHeight="1">
      <c r="A816" s="363" t="s">
        <v>704</v>
      </c>
      <c r="B816" s="990"/>
      <c r="C816" s="190" t="s">
        <v>429</v>
      </c>
      <c r="D816" s="214" t="s">
        <v>503</v>
      </c>
      <c r="E816" s="654">
        <f t="shared" ref="E816:M816" si="95">SUM(E817:E818)</f>
        <v>4</v>
      </c>
      <c r="F816" s="652">
        <f t="shared" si="95"/>
        <v>4</v>
      </c>
      <c r="G816" s="777">
        <f t="shared" si="95"/>
        <v>4</v>
      </c>
      <c r="H816" s="778">
        <f t="shared" si="95"/>
        <v>4</v>
      </c>
      <c r="I816" s="653">
        <f t="shared" si="95"/>
        <v>4</v>
      </c>
      <c r="J816" s="654">
        <f t="shared" si="95"/>
        <v>4</v>
      </c>
      <c r="K816" s="653">
        <f t="shared" si="95"/>
        <v>4</v>
      </c>
      <c r="L816" s="654">
        <f t="shared" si="95"/>
        <v>4</v>
      </c>
      <c r="M816" s="653">
        <f t="shared" si="95"/>
        <v>4</v>
      </c>
      <c r="N816" s="420"/>
    </row>
    <row r="817" spans="1:14" s="101" customFormat="1" ht="21.75" customHeight="1">
      <c r="A817" s="363" t="s">
        <v>704</v>
      </c>
      <c r="B817" s="990"/>
      <c r="C817" s="156" t="s">
        <v>508</v>
      </c>
      <c r="D817" s="211" t="s">
        <v>503</v>
      </c>
      <c r="E817" s="588">
        <v>2</v>
      </c>
      <c r="F817" s="586">
        <v>2</v>
      </c>
      <c r="G817" s="779">
        <v>2</v>
      </c>
      <c r="H817" s="780">
        <v>2</v>
      </c>
      <c r="I817" s="587">
        <v>2</v>
      </c>
      <c r="J817" s="588">
        <v>2</v>
      </c>
      <c r="K817" s="587">
        <v>2</v>
      </c>
      <c r="L817" s="588">
        <v>2</v>
      </c>
      <c r="M817" s="587">
        <v>2</v>
      </c>
      <c r="N817" s="420"/>
    </row>
    <row r="818" spans="1:14" s="101" customFormat="1" ht="21.75" customHeight="1">
      <c r="A818" s="363" t="s">
        <v>704</v>
      </c>
      <c r="B818" s="990"/>
      <c r="C818" s="150" t="s">
        <v>430</v>
      </c>
      <c r="D818" s="212" t="s">
        <v>503</v>
      </c>
      <c r="E818" s="591">
        <v>2</v>
      </c>
      <c r="F818" s="589">
        <v>2</v>
      </c>
      <c r="G818" s="781">
        <v>2</v>
      </c>
      <c r="H818" s="782">
        <v>2</v>
      </c>
      <c r="I818" s="590">
        <v>2</v>
      </c>
      <c r="J818" s="591">
        <v>2</v>
      </c>
      <c r="K818" s="590">
        <v>2</v>
      </c>
      <c r="L818" s="591">
        <v>2</v>
      </c>
      <c r="M818" s="590">
        <v>2</v>
      </c>
      <c r="N818" s="420"/>
    </row>
    <row r="819" spans="1:14" s="101" customFormat="1" ht="21.75" customHeight="1">
      <c r="A819" s="363" t="s">
        <v>704</v>
      </c>
      <c r="B819" s="990"/>
      <c r="C819" s="198" t="s">
        <v>431</v>
      </c>
      <c r="D819" s="211" t="s">
        <v>798</v>
      </c>
      <c r="E819" s="678">
        <f t="shared" ref="E819:M819" si="96">E820-E821</f>
        <v>2468</v>
      </c>
      <c r="F819" s="677">
        <f t="shared" si="96"/>
        <v>6458</v>
      </c>
      <c r="G819" s="808">
        <f t="shared" si="96"/>
        <v>6680</v>
      </c>
      <c r="H819" s="809">
        <f t="shared" si="96"/>
        <v>7210</v>
      </c>
      <c r="I819" s="563">
        <f t="shared" si="96"/>
        <v>7270</v>
      </c>
      <c r="J819" s="678">
        <f t="shared" si="96"/>
        <v>7850</v>
      </c>
      <c r="K819" s="563">
        <f t="shared" si="96"/>
        <v>7930</v>
      </c>
      <c r="L819" s="678">
        <f t="shared" si="96"/>
        <v>8545</v>
      </c>
      <c r="M819" s="563">
        <f t="shared" si="96"/>
        <v>8635</v>
      </c>
      <c r="N819" s="420"/>
    </row>
    <row r="820" spans="1:14" s="101" customFormat="1" ht="21.75" customHeight="1">
      <c r="A820" s="363" t="s">
        <v>704</v>
      </c>
      <c r="B820" s="990"/>
      <c r="C820" s="199" t="s">
        <v>386</v>
      </c>
      <c r="D820" s="211" t="s">
        <v>798</v>
      </c>
      <c r="E820" s="520">
        <f t="shared" ref="E820:M821" si="97">SUM(E828,E836,E908,E912,E916,E920)</f>
        <v>4699</v>
      </c>
      <c r="F820" s="552">
        <f t="shared" si="97"/>
        <v>7674</v>
      </c>
      <c r="G820" s="521">
        <f t="shared" si="97"/>
        <v>7190</v>
      </c>
      <c r="H820" s="784">
        <f t="shared" si="97"/>
        <v>7620</v>
      </c>
      <c r="I820" s="522">
        <f t="shared" si="97"/>
        <v>7650</v>
      </c>
      <c r="J820" s="520">
        <f t="shared" si="97"/>
        <v>8230</v>
      </c>
      <c r="K820" s="522">
        <f t="shared" si="97"/>
        <v>8270</v>
      </c>
      <c r="L820" s="520">
        <f t="shared" si="97"/>
        <v>8885</v>
      </c>
      <c r="M820" s="522">
        <f t="shared" si="97"/>
        <v>8935</v>
      </c>
      <c r="N820" s="420"/>
    </row>
    <row r="821" spans="1:14" s="101" customFormat="1" ht="21.75" customHeight="1">
      <c r="A821" s="363" t="s">
        <v>704</v>
      </c>
      <c r="B821" s="990"/>
      <c r="C821" s="200" t="s">
        <v>98</v>
      </c>
      <c r="D821" s="212" t="s">
        <v>798</v>
      </c>
      <c r="E821" s="561">
        <f t="shared" si="97"/>
        <v>2231</v>
      </c>
      <c r="F821" s="559">
        <f t="shared" si="97"/>
        <v>1216</v>
      </c>
      <c r="G821" s="785">
        <f t="shared" si="97"/>
        <v>510</v>
      </c>
      <c r="H821" s="786">
        <f t="shared" si="97"/>
        <v>410</v>
      </c>
      <c r="I821" s="560">
        <f t="shared" si="97"/>
        <v>380</v>
      </c>
      <c r="J821" s="561">
        <f t="shared" si="97"/>
        <v>380</v>
      </c>
      <c r="K821" s="560">
        <f t="shared" si="97"/>
        <v>340</v>
      </c>
      <c r="L821" s="561">
        <f t="shared" si="97"/>
        <v>340</v>
      </c>
      <c r="M821" s="560">
        <f t="shared" si="97"/>
        <v>300</v>
      </c>
      <c r="N821" s="420"/>
    </row>
    <row r="822" spans="1:14" s="101" customFormat="1" ht="21.75" customHeight="1">
      <c r="A822" s="363" t="s">
        <v>704</v>
      </c>
      <c r="B822" s="990"/>
      <c r="C822" s="198" t="s">
        <v>434</v>
      </c>
      <c r="D822" s="214"/>
      <c r="E822" s="628"/>
      <c r="F822" s="626"/>
      <c r="G822" s="787"/>
      <c r="H822" s="788"/>
      <c r="I822" s="627"/>
      <c r="J822" s="628"/>
      <c r="K822" s="627"/>
      <c r="L822" s="628"/>
      <c r="M822" s="627"/>
      <c r="N822" s="420"/>
    </row>
    <row r="823" spans="1:14" s="101" customFormat="1" ht="21.75" customHeight="1">
      <c r="A823" s="363" t="s">
        <v>704</v>
      </c>
      <c r="B823" s="990"/>
      <c r="C823" s="201" t="s">
        <v>435</v>
      </c>
      <c r="D823" s="211" t="s">
        <v>798</v>
      </c>
      <c r="E823" s="505">
        <f t="shared" ref="E823:M823" si="98">E824-E825</f>
        <v>-303</v>
      </c>
      <c r="F823" s="566">
        <f t="shared" si="98"/>
        <v>1729</v>
      </c>
      <c r="G823" s="506">
        <f t="shared" si="98"/>
        <v>2520</v>
      </c>
      <c r="H823" s="550">
        <f t="shared" si="98"/>
        <v>2835</v>
      </c>
      <c r="I823" s="507">
        <f t="shared" si="98"/>
        <v>2880</v>
      </c>
      <c r="J823" s="505">
        <f t="shared" si="98"/>
        <v>3125</v>
      </c>
      <c r="K823" s="507">
        <f t="shared" si="98"/>
        <v>3185</v>
      </c>
      <c r="L823" s="505">
        <f t="shared" si="98"/>
        <v>3445</v>
      </c>
      <c r="M823" s="507">
        <f t="shared" si="98"/>
        <v>3510</v>
      </c>
      <c r="N823" s="420"/>
    </row>
    <row r="824" spans="1:14" s="101" customFormat="1" ht="21.75" customHeight="1">
      <c r="A824" s="363" t="s">
        <v>704</v>
      </c>
      <c r="B824" s="990"/>
      <c r="C824" s="202" t="s">
        <v>99</v>
      </c>
      <c r="D824" s="211" t="s">
        <v>798</v>
      </c>
      <c r="E824" s="505">
        <f t="shared" ref="E824:M825" si="99">E820-E832</f>
        <v>1928</v>
      </c>
      <c r="F824" s="505">
        <f t="shared" si="99"/>
        <v>2945</v>
      </c>
      <c r="G824" s="505">
        <f t="shared" si="99"/>
        <v>3030</v>
      </c>
      <c r="H824" s="505">
        <f t="shared" si="99"/>
        <v>3245</v>
      </c>
      <c r="I824" s="505">
        <f t="shared" si="99"/>
        <v>3260</v>
      </c>
      <c r="J824" s="505">
        <f t="shared" si="99"/>
        <v>3505</v>
      </c>
      <c r="K824" s="505">
        <f t="shared" si="99"/>
        <v>3525</v>
      </c>
      <c r="L824" s="505">
        <f t="shared" si="99"/>
        <v>3785</v>
      </c>
      <c r="M824" s="505">
        <f t="shared" si="99"/>
        <v>3810</v>
      </c>
      <c r="N824" s="420"/>
    </row>
    <row r="825" spans="1:14" s="101" customFormat="1" ht="21.75" customHeight="1">
      <c r="A825" s="363" t="s">
        <v>704</v>
      </c>
      <c r="B825" s="990"/>
      <c r="C825" s="203" t="s">
        <v>98</v>
      </c>
      <c r="D825" s="212" t="s">
        <v>798</v>
      </c>
      <c r="E825" s="721">
        <f t="shared" si="99"/>
        <v>2231</v>
      </c>
      <c r="F825" s="721">
        <f t="shared" si="99"/>
        <v>1216</v>
      </c>
      <c r="G825" s="721">
        <f t="shared" si="99"/>
        <v>510</v>
      </c>
      <c r="H825" s="721">
        <f t="shared" si="99"/>
        <v>410</v>
      </c>
      <c r="I825" s="721">
        <f t="shared" si="99"/>
        <v>380</v>
      </c>
      <c r="J825" s="721">
        <f t="shared" si="99"/>
        <v>380</v>
      </c>
      <c r="K825" s="721">
        <f t="shared" si="99"/>
        <v>340</v>
      </c>
      <c r="L825" s="721">
        <f t="shared" si="99"/>
        <v>340</v>
      </c>
      <c r="M825" s="721">
        <f t="shared" si="99"/>
        <v>300</v>
      </c>
      <c r="N825" s="420"/>
    </row>
    <row r="826" spans="1:14" s="101" customFormat="1" ht="21.75" customHeight="1">
      <c r="A826" s="363" t="s">
        <v>704</v>
      </c>
      <c r="B826" s="990"/>
      <c r="C826" s="198" t="s">
        <v>436</v>
      </c>
      <c r="D826" s="214"/>
      <c r="E826" s="628"/>
      <c r="F826" s="626"/>
      <c r="G826" s="787"/>
      <c r="H826" s="788"/>
      <c r="I826" s="674"/>
      <c r="J826" s="628"/>
      <c r="K826" s="674"/>
      <c r="L826" s="628"/>
      <c r="M826" s="674"/>
      <c r="N826" s="420"/>
    </row>
    <row r="827" spans="1:14" s="101" customFormat="1" ht="21.75" customHeight="1">
      <c r="A827" s="363" t="s">
        <v>704</v>
      </c>
      <c r="B827" s="990"/>
      <c r="C827" s="201" t="s">
        <v>435</v>
      </c>
      <c r="D827" s="211" t="s">
        <v>798</v>
      </c>
      <c r="E827" s="505">
        <f t="shared" ref="E827:M827" si="100">E828-E829</f>
        <v>2771</v>
      </c>
      <c r="F827" s="566">
        <f t="shared" si="100"/>
        <v>4729</v>
      </c>
      <c r="G827" s="506">
        <f t="shared" si="100"/>
        <v>4160</v>
      </c>
      <c r="H827" s="550">
        <f t="shared" si="100"/>
        <v>4375</v>
      </c>
      <c r="I827" s="507">
        <f t="shared" si="100"/>
        <v>4390</v>
      </c>
      <c r="J827" s="505">
        <f t="shared" si="100"/>
        <v>4725</v>
      </c>
      <c r="K827" s="507">
        <f t="shared" si="100"/>
        <v>4745</v>
      </c>
      <c r="L827" s="505">
        <f t="shared" si="100"/>
        <v>5100</v>
      </c>
      <c r="M827" s="507">
        <f t="shared" si="100"/>
        <v>5125</v>
      </c>
      <c r="N827" s="420"/>
    </row>
    <row r="828" spans="1:14" s="101" customFormat="1" ht="21.75" customHeight="1">
      <c r="A828" s="363" t="s">
        <v>704</v>
      </c>
      <c r="B828" s="990"/>
      <c r="C828" s="202" t="s">
        <v>99</v>
      </c>
      <c r="D828" s="211" t="s">
        <v>798</v>
      </c>
      <c r="E828" s="547">
        <v>2771</v>
      </c>
      <c r="F828" s="793">
        <v>4729</v>
      </c>
      <c r="G828" s="794">
        <v>4160</v>
      </c>
      <c r="H828" s="545">
        <v>4375</v>
      </c>
      <c r="I828" s="548">
        <v>4390</v>
      </c>
      <c r="J828" s="547">
        <v>4725</v>
      </c>
      <c r="K828" s="548">
        <v>4745</v>
      </c>
      <c r="L828" s="547">
        <v>5100</v>
      </c>
      <c r="M828" s="548">
        <v>5125</v>
      </c>
      <c r="N828" s="420"/>
    </row>
    <row r="829" spans="1:14" s="101" customFormat="1" ht="21.75" customHeight="1">
      <c r="A829" s="363" t="s">
        <v>704</v>
      </c>
      <c r="B829" s="990"/>
      <c r="C829" s="203" t="s">
        <v>98</v>
      </c>
      <c r="D829" s="212" t="s">
        <v>798</v>
      </c>
      <c r="E829" s="510"/>
      <c r="F829" s="568"/>
      <c r="G829" s="511"/>
      <c r="H829" s="795"/>
      <c r="I829" s="512"/>
      <c r="J829" s="510"/>
      <c r="K829" s="512"/>
      <c r="L829" s="510"/>
      <c r="M829" s="512"/>
      <c r="N829" s="420"/>
    </row>
    <row r="830" spans="1:14" s="101" customFormat="1" ht="21.75" customHeight="1">
      <c r="A830" s="363" t="s">
        <v>704</v>
      </c>
      <c r="B830" s="990"/>
      <c r="C830" s="190" t="s">
        <v>437</v>
      </c>
      <c r="D830" s="214"/>
      <c r="E830" s="628"/>
      <c r="F830" s="626"/>
      <c r="G830" s="787"/>
      <c r="H830" s="788"/>
      <c r="I830" s="627"/>
      <c r="J830" s="628"/>
      <c r="K830" s="627"/>
      <c r="L830" s="628"/>
      <c r="M830" s="627"/>
      <c r="N830" s="420"/>
    </row>
    <row r="831" spans="1:14" s="101" customFormat="1" ht="21.75" customHeight="1">
      <c r="A831" s="363" t="s">
        <v>704</v>
      </c>
      <c r="B831" s="990"/>
      <c r="C831" s="201" t="s">
        <v>435</v>
      </c>
      <c r="D831" s="211" t="s">
        <v>798</v>
      </c>
      <c r="E831" s="505">
        <f t="shared" ref="E831:M831" si="101">E832-E833</f>
        <v>2771</v>
      </c>
      <c r="F831" s="566">
        <f t="shared" si="101"/>
        <v>4729</v>
      </c>
      <c r="G831" s="506">
        <f t="shared" si="101"/>
        <v>4160</v>
      </c>
      <c r="H831" s="550">
        <f t="shared" si="101"/>
        <v>4375</v>
      </c>
      <c r="I831" s="507">
        <f t="shared" si="101"/>
        <v>4390</v>
      </c>
      <c r="J831" s="505">
        <f t="shared" si="101"/>
        <v>4725</v>
      </c>
      <c r="K831" s="507">
        <f t="shared" si="101"/>
        <v>4745</v>
      </c>
      <c r="L831" s="505">
        <f t="shared" si="101"/>
        <v>5100</v>
      </c>
      <c r="M831" s="507">
        <f t="shared" si="101"/>
        <v>5125</v>
      </c>
      <c r="N831" s="420"/>
    </row>
    <row r="832" spans="1:14" s="101" customFormat="1" ht="21.75" customHeight="1">
      <c r="A832" s="363" t="s">
        <v>704</v>
      </c>
      <c r="B832" s="990"/>
      <c r="C832" s="202" t="s">
        <v>387</v>
      </c>
      <c r="D832" s="211" t="s">
        <v>798</v>
      </c>
      <c r="E832" s="547">
        <v>2771</v>
      </c>
      <c r="F832" s="793">
        <v>4729</v>
      </c>
      <c r="G832" s="794">
        <v>4160</v>
      </c>
      <c r="H832" s="545">
        <v>4375</v>
      </c>
      <c r="I832" s="548">
        <v>4390</v>
      </c>
      <c r="J832" s="547">
        <v>4725</v>
      </c>
      <c r="K832" s="548">
        <v>4745</v>
      </c>
      <c r="L832" s="547">
        <v>5100</v>
      </c>
      <c r="M832" s="548">
        <v>5125</v>
      </c>
      <c r="N832" s="420"/>
    </row>
    <row r="833" spans="1:14" s="101" customFormat="1" ht="21.75" customHeight="1">
      <c r="A833" s="363" t="s">
        <v>704</v>
      </c>
      <c r="B833" s="990"/>
      <c r="C833" s="203" t="s">
        <v>98</v>
      </c>
      <c r="D833" s="212" t="s">
        <v>798</v>
      </c>
      <c r="E833" s="510"/>
      <c r="F833" s="568"/>
      <c r="G833" s="511"/>
      <c r="H833" s="795"/>
      <c r="I833" s="512"/>
      <c r="J833" s="510"/>
      <c r="K833" s="512"/>
      <c r="L833" s="510"/>
      <c r="M833" s="512"/>
      <c r="N833" s="420"/>
    </row>
    <row r="834" spans="1:14" s="101" customFormat="1" ht="21.75" customHeight="1">
      <c r="A834" s="363" t="s">
        <v>704</v>
      </c>
      <c r="B834" s="990"/>
      <c r="C834" s="198" t="s">
        <v>438</v>
      </c>
      <c r="D834" s="214"/>
      <c r="E834" s="796"/>
      <c r="F834" s="797"/>
      <c r="G834" s="798"/>
      <c r="H834" s="799"/>
      <c r="I834" s="627"/>
      <c r="J834" s="796"/>
      <c r="K834" s="627"/>
      <c r="L834" s="796"/>
      <c r="M834" s="627"/>
      <c r="N834" s="420"/>
    </row>
    <row r="835" spans="1:14" s="101" customFormat="1" ht="21.75" customHeight="1">
      <c r="A835" s="363" t="s">
        <v>704</v>
      </c>
      <c r="B835" s="990"/>
      <c r="C835" s="201" t="s">
        <v>435</v>
      </c>
      <c r="D835" s="211" t="s">
        <v>798</v>
      </c>
      <c r="E835" s="505">
        <f t="shared" ref="E835:M835" si="102">E836-E837</f>
        <v>-1830</v>
      </c>
      <c r="F835" s="566">
        <f t="shared" si="102"/>
        <v>-997</v>
      </c>
      <c r="G835" s="506">
        <f t="shared" si="102"/>
        <v>-330</v>
      </c>
      <c r="H835" s="550">
        <f t="shared" si="102"/>
        <v>-250</v>
      </c>
      <c r="I835" s="507">
        <f t="shared" si="102"/>
        <v>-230</v>
      </c>
      <c r="J835" s="505">
        <f t="shared" si="102"/>
        <v>-230</v>
      </c>
      <c r="K835" s="507">
        <f t="shared" si="102"/>
        <v>-200</v>
      </c>
      <c r="L835" s="505">
        <f t="shared" si="102"/>
        <v>-200</v>
      </c>
      <c r="M835" s="507">
        <f t="shared" si="102"/>
        <v>-170</v>
      </c>
      <c r="N835" s="420"/>
    </row>
    <row r="836" spans="1:14" s="101" customFormat="1" ht="21.75" customHeight="1">
      <c r="A836" s="363" t="s">
        <v>704</v>
      </c>
      <c r="B836" s="990"/>
      <c r="C836" s="202" t="s">
        <v>99</v>
      </c>
      <c r="D836" s="211" t="s">
        <v>798</v>
      </c>
      <c r="E836" s="505">
        <f t="shared" ref="E836:M837" si="103">SUM(E840,E844,E904)</f>
        <v>0</v>
      </c>
      <c r="F836" s="566">
        <f t="shared" si="103"/>
        <v>0</v>
      </c>
      <c r="G836" s="506">
        <f t="shared" si="103"/>
        <v>0</v>
      </c>
      <c r="H836" s="550">
        <f t="shared" si="103"/>
        <v>0</v>
      </c>
      <c r="I836" s="507">
        <f t="shared" si="103"/>
        <v>0</v>
      </c>
      <c r="J836" s="505">
        <f t="shared" si="103"/>
        <v>0</v>
      </c>
      <c r="K836" s="507">
        <f t="shared" si="103"/>
        <v>0</v>
      </c>
      <c r="L836" s="505">
        <f t="shared" si="103"/>
        <v>0</v>
      </c>
      <c r="M836" s="507">
        <f t="shared" si="103"/>
        <v>0</v>
      </c>
      <c r="N836" s="420"/>
    </row>
    <row r="837" spans="1:14" s="101" customFormat="1" ht="21.75" customHeight="1">
      <c r="A837" s="363" t="s">
        <v>704</v>
      </c>
      <c r="B837" s="990"/>
      <c r="C837" s="203" t="s">
        <v>98</v>
      </c>
      <c r="D837" s="212" t="s">
        <v>798</v>
      </c>
      <c r="E837" s="721">
        <f t="shared" si="103"/>
        <v>1830</v>
      </c>
      <c r="F837" s="789">
        <f t="shared" si="103"/>
        <v>997</v>
      </c>
      <c r="G837" s="790">
        <f t="shared" si="103"/>
        <v>330</v>
      </c>
      <c r="H837" s="791">
        <f t="shared" si="103"/>
        <v>250</v>
      </c>
      <c r="I837" s="792">
        <f t="shared" si="103"/>
        <v>230</v>
      </c>
      <c r="J837" s="721">
        <f t="shared" si="103"/>
        <v>230</v>
      </c>
      <c r="K837" s="792">
        <f t="shared" si="103"/>
        <v>200</v>
      </c>
      <c r="L837" s="721">
        <f t="shared" si="103"/>
        <v>200</v>
      </c>
      <c r="M837" s="790">
        <f t="shared" si="103"/>
        <v>170</v>
      </c>
      <c r="N837" s="420"/>
    </row>
    <row r="838" spans="1:14" s="101" customFormat="1" ht="21.75" customHeight="1">
      <c r="A838" s="363" t="s">
        <v>704</v>
      </c>
      <c r="B838" s="990"/>
      <c r="C838" s="204" t="s">
        <v>338</v>
      </c>
      <c r="D838" s="214"/>
      <c r="E838" s="628"/>
      <c r="F838" s="626"/>
      <c r="G838" s="787"/>
      <c r="H838" s="788"/>
      <c r="I838" s="627"/>
      <c r="J838" s="628"/>
      <c r="K838" s="627"/>
      <c r="L838" s="628"/>
      <c r="M838" s="627"/>
      <c r="N838" s="420"/>
    </row>
    <row r="839" spans="1:14" s="101" customFormat="1" ht="21.75" customHeight="1">
      <c r="A839" s="363" t="s">
        <v>704</v>
      </c>
      <c r="B839" s="990"/>
      <c r="C839" s="201" t="s">
        <v>435</v>
      </c>
      <c r="D839" s="211" t="s">
        <v>798</v>
      </c>
      <c r="E839" s="505">
        <f t="shared" ref="E839:M839" si="104">E840-E841</f>
        <v>0</v>
      </c>
      <c r="F839" s="566">
        <f t="shared" si="104"/>
        <v>0</v>
      </c>
      <c r="G839" s="506">
        <f t="shared" si="104"/>
        <v>0</v>
      </c>
      <c r="H839" s="550">
        <f t="shared" si="104"/>
        <v>0</v>
      </c>
      <c r="I839" s="507">
        <f t="shared" si="104"/>
        <v>0</v>
      </c>
      <c r="J839" s="505">
        <f t="shared" si="104"/>
        <v>0</v>
      </c>
      <c r="K839" s="507">
        <f t="shared" si="104"/>
        <v>0</v>
      </c>
      <c r="L839" s="505">
        <f t="shared" si="104"/>
        <v>0</v>
      </c>
      <c r="M839" s="507">
        <f t="shared" si="104"/>
        <v>0</v>
      </c>
      <c r="N839" s="420"/>
    </row>
    <row r="840" spans="1:14" s="101" customFormat="1" ht="21.75" customHeight="1">
      <c r="A840" s="363" t="s">
        <v>704</v>
      </c>
      <c r="B840" s="990"/>
      <c r="C840" s="202" t="s">
        <v>99</v>
      </c>
      <c r="D840" s="211" t="s">
        <v>798</v>
      </c>
      <c r="E840" s="547"/>
      <c r="F840" s="793"/>
      <c r="G840" s="794"/>
      <c r="H840" s="545"/>
      <c r="I840" s="548"/>
      <c r="J840" s="547"/>
      <c r="K840" s="548"/>
      <c r="L840" s="547"/>
      <c r="M840" s="548"/>
      <c r="N840" s="420"/>
    </row>
    <row r="841" spans="1:14" s="101" customFormat="1" ht="21.75" customHeight="1">
      <c r="A841" s="363" t="s">
        <v>704</v>
      </c>
      <c r="B841" s="990"/>
      <c r="C841" s="203" t="s">
        <v>98</v>
      </c>
      <c r="D841" s="212" t="s">
        <v>798</v>
      </c>
      <c r="E841" s="510"/>
      <c r="F841" s="568"/>
      <c r="G841" s="511"/>
      <c r="H841" s="795"/>
      <c r="I841" s="512"/>
      <c r="J841" s="510"/>
      <c r="K841" s="512"/>
      <c r="L841" s="510"/>
      <c r="M841" s="512"/>
      <c r="N841" s="420"/>
    </row>
    <row r="842" spans="1:14" s="101" customFormat="1" ht="21.75" customHeight="1">
      <c r="A842" s="363" t="s">
        <v>704</v>
      </c>
      <c r="B842" s="990"/>
      <c r="C842" s="204" t="s">
        <v>347</v>
      </c>
      <c r="D842" s="214"/>
      <c r="E842" s="628"/>
      <c r="F842" s="626"/>
      <c r="G842" s="787"/>
      <c r="H842" s="788"/>
      <c r="I842" s="627"/>
      <c r="J842" s="628"/>
      <c r="K842" s="627"/>
      <c r="L842" s="628"/>
      <c r="M842" s="627"/>
      <c r="N842" s="420"/>
    </row>
    <row r="843" spans="1:14" s="101" customFormat="1" ht="21.75" customHeight="1">
      <c r="A843" s="363" t="s">
        <v>704</v>
      </c>
      <c r="B843" s="990"/>
      <c r="C843" s="201" t="s">
        <v>435</v>
      </c>
      <c r="D843" s="211" t="s">
        <v>798</v>
      </c>
      <c r="E843" s="505">
        <f t="shared" ref="E843:M843" si="105">E844-E845</f>
        <v>0</v>
      </c>
      <c r="F843" s="566">
        <f t="shared" si="105"/>
        <v>0</v>
      </c>
      <c r="G843" s="506">
        <f t="shared" si="105"/>
        <v>0</v>
      </c>
      <c r="H843" s="550">
        <f t="shared" si="105"/>
        <v>0</v>
      </c>
      <c r="I843" s="507">
        <f t="shared" si="105"/>
        <v>0</v>
      </c>
      <c r="J843" s="505">
        <f t="shared" si="105"/>
        <v>0</v>
      </c>
      <c r="K843" s="507">
        <f t="shared" si="105"/>
        <v>0</v>
      </c>
      <c r="L843" s="505">
        <f t="shared" si="105"/>
        <v>0</v>
      </c>
      <c r="M843" s="507">
        <f t="shared" si="105"/>
        <v>0</v>
      </c>
      <c r="N843" s="420"/>
    </row>
    <row r="844" spans="1:14" s="101" customFormat="1" ht="21.75" customHeight="1">
      <c r="A844" s="363" t="s">
        <v>704</v>
      </c>
      <c r="B844" s="990"/>
      <c r="C844" s="202" t="s">
        <v>99</v>
      </c>
      <c r="D844" s="211" t="s">
        <v>798</v>
      </c>
      <c r="E844" s="505">
        <f t="shared" ref="E844:M845" si="106">SUM(E848,E852,E856,E860,E864,E868,E872,E876,E880,E884,E888,E892,E896,E900)</f>
        <v>0</v>
      </c>
      <c r="F844" s="566">
        <f t="shared" si="106"/>
        <v>0</v>
      </c>
      <c r="G844" s="506">
        <f t="shared" si="106"/>
        <v>0</v>
      </c>
      <c r="H844" s="550">
        <f t="shared" si="106"/>
        <v>0</v>
      </c>
      <c r="I844" s="507">
        <f t="shared" si="106"/>
        <v>0</v>
      </c>
      <c r="J844" s="505">
        <f t="shared" si="106"/>
        <v>0</v>
      </c>
      <c r="K844" s="507">
        <f t="shared" si="106"/>
        <v>0</v>
      </c>
      <c r="L844" s="505">
        <f t="shared" si="106"/>
        <v>0</v>
      </c>
      <c r="M844" s="507">
        <f t="shared" si="106"/>
        <v>0</v>
      </c>
      <c r="N844" s="420"/>
    </row>
    <row r="845" spans="1:14" s="101" customFormat="1" ht="21.75" customHeight="1">
      <c r="A845" s="363" t="s">
        <v>704</v>
      </c>
      <c r="B845" s="990"/>
      <c r="C845" s="203" t="s">
        <v>98</v>
      </c>
      <c r="D845" s="212" t="s">
        <v>798</v>
      </c>
      <c r="E845" s="721">
        <f t="shared" si="106"/>
        <v>0</v>
      </c>
      <c r="F845" s="789">
        <f t="shared" si="106"/>
        <v>0</v>
      </c>
      <c r="G845" s="790">
        <f t="shared" si="106"/>
        <v>0</v>
      </c>
      <c r="H845" s="791">
        <f t="shared" si="106"/>
        <v>0</v>
      </c>
      <c r="I845" s="792">
        <f t="shared" si="106"/>
        <v>0</v>
      </c>
      <c r="J845" s="721">
        <f t="shared" si="106"/>
        <v>0</v>
      </c>
      <c r="K845" s="792">
        <f t="shared" si="106"/>
        <v>0</v>
      </c>
      <c r="L845" s="721">
        <f t="shared" si="106"/>
        <v>0</v>
      </c>
      <c r="M845" s="790">
        <f t="shared" si="106"/>
        <v>0</v>
      </c>
      <c r="N845" s="420"/>
    </row>
    <row r="846" spans="1:14" s="101" customFormat="1" ht="21.75" customHeight="1">
      <c r="A846" s="363" t="s">
        <v>704</v>
      </c>
      <c r="B846" s="990"/>
      <c r="C846" s="151" t="s">
        <v>350</v>
      </c>
      <c r="D846" s="214"/>
      <c r="E846" s="628"/>
      <c r="F846" s="626"/>
      <c r="G846" s="787"/>
      <c r="H846" s="788"/>
      <c r="I846" s="627"/>
      <c r="J846" s="628"/>
      <c r="K846" s="627"/>
      <c r="L846" s="628"/>
      <c r="M846" s="627"/>
      <c r="N846" s="420"/>
    </row>
    <row r="847" spans="1:14" s="101" customFormat="1" ht="21.75" customHeight="1">
      <c r="A847" s="363" t="s">
        <v>704</v>
      </c>
      <c r="B847" s="990"/>
      <c r="C847" s="202" t="s">
        <v>435</v>
      </c>
      <c r="D847" s="211" t="s">
        <v>798</v>
      </c>
      <c r="E847" s="505">
        <f t="shared" ref="E847:M847" si="107">E848-E849</f>
        <v>0</v>
      </c>
      <c r="F847" s="566">
        <f t="shared" si="107"/>
        <v>0</v>
      </c>
      <c r="G847" s="506">
        <f t="shared" si="107"/>
        <v>0</v>
      </c>
      <c r="H847" s="550">
        <f t="shared" si="107"/>
        <v>0</v>
      </c>
      <c r="I847" s="507">
        <f t="shared" si="107"/>
        <v>0</v>
      </c>
      <c r="J847" s="505">
        <f t="shared" si="107"/>
        <v>0</v>
      </c>
      <c r="K847" s="507">
        <f t="shared" si="107"/>
        <v>0</v>
      </c>
      <c r="L847" s="505">
        <f t="shared" si="107"/>
        <v>0</v>
      </c>
      <c r="M847" s="507">
        <f t="shared" si="107"/>
        <v>0</v>
      </c>
      <c r="N847" s="420"/>
    </row>
    <row r="848" spans="1:14" s="101" customFormat="1" ht="21.75" customHeight="1">
      <c r="A848" s="363" t="s">
        <v>704</v>
      </c>
      <c r="B848" s="990"/>
      <c r="C848" s="205" t="s">
        <v>99</v>
      </c>
      <c r="D848" s="211" t="s">
        <v>798</v>
      </c>
      <c r="E848" s="547"/>
      <c r="F848" s="793"/>
      <c r="G848" s="794"/>
      <c r="H848" s="545"/>
      <c r="I848" s="548"/>
      <c r="J848" s="547"/>
      <c r="K848" s="548"/>
      <c r="L848" s="547"/>
      <c r="M848" s="548"/>
      <c r="N848" s="420"/>
    </row>
    <row r="849" spans="1:14" s="101" customFormat="1" ht="21.75" customHeight="1">
      <c r="A849" s="363" t="s">
        <v>704</v>
      </c>
      <c r="B849" s="990"/>
      <c r="C849" s="206" t="s">
        <v>98</v>
      </c>
      <c r="D849" s="212" t="s">
        <v>798</v>
      </c>
      <c r="E849" s="510"/>
      <c r="F849" s="568"/>
      <c r="G849" s="511"/>
      <c r="H849" s="795"/>
      <c r="I849" s="512"/>
      <c r="J849" s="510"/>
      <c r="K849" s="512"/>
      <c r="L849" s="510"/>
      <c r="M849" s="512"/>
      <c r="N849" s="420"/>
    </row>
    <row r="850" spans="1:14" s="101" customFormat="1" ht="21.75" customHeight="1">
      <c r="A850" s="363" t="s">
        <v>704</v>
      </c>
      <c r="B850" s="990"/>
      <c r="C850" s="151" t="s">
        <v>353</v>
      </c>
      <c r="D850" s="214"/>
      <c r="E850" s="628"/>
      <c r="F850" s="626"/>
      <c r="G850" s="787"/>
      <c r="H850" s="788"/>
      <c r="I850" s="627"/>
      <c r="J850" s="628"/>
      <c r="K850" s="627"/>
      <c r="L850" s="628"/>
      <c r="M850" s="627"/>
      <c r="N850" s="420"/>
    </row>
    <row r="851" spans="1:14" s="101" customFormat="1" ht="21.75" customHeight="1">
      <c r="A851" s="363" t="s">
        <v>704</v>
      </c>
      <c r="B851" s="990"/>
      <c r="C851" s="202" t="s">
        <v>435</v>
      </c>
      <c r="D851" s="211" t="s">
        <v>798</v>
      </c>
      <c r="E851" s="505">
        <f t="shared" ref="E851:M851" si="108">E852-E853</f>
        <v>0</v>
      </c>
      <c r="F851" s="566">
        <f t="shared" si="108"/>
        <v>0</v>
      </c>
      <c r="G851" s="506">
        <f t="shared" si="108"/>
        <v>0</v>
      </c>
      <c r="H851" s="550">
        <f t="shared" si="108"/>
        <v>0</v>
      </c>
      <c r="I851" s="507">
        <f t="shared" si="108"/>
        <v>0</v>
      </c>
      <c r="J851" s="505">
        <f t="shared" si="108"/>
        <v>0</v>
      </c>
      <c r="K851" s="507">
        <f t="shared" si="108"/>
        <v>0</v>
      </c>
      <c r="L851" s="505">
        <f t="shared" si="108"/>
        <v>0</v>
      </c>
      <c r="M851" s="507">
        <f t="shared" si="108"/>
        <v>0</v>
      </c>
      <c r="N851" s="420"/>
    </row>
    <row r="852" spans="1:14" s="101" customFormat="1" ht="21.75" customHeight="1">
      <c r="A852" s="363" t="s">
        <v>704</v>
      </c>
      <c r="B852" s="990"/>
      <c r="C852" s="205" t="s">
        <v>99</v>
      </c>
      <c r="D852" s="211" t="s">
        <v>798</v>
      </c>
      <c r="E852" s="547"/>
      <c r="F852" s="793"/>
      <c r="G852" s="794"/>
      <c r="H852" s="545"/>
      <c r="I852" s="548"/>
      <c r="J852" s="547"/>
      <c r="K852" s="548"/>
      <c r="L852" s="547"/>
      <c r="M852" s="548"/>
      <c r="N852" s="420"/>
    </row>
    <row r="853" spans="1:14" s="101" customFormat="1" ht="21.75" customHeight="1">
      <c r="A853" s="363" t="s">
        <v>704</v>
      </c>
      <c r="B853" s="990"/>
      <c r="C853" s="206" t="s">
        <v>98</v>
      </c>
      <c r="D853" s="212" t="s">
        <v>798</v>
      </c>
      <c r="E853" s="510"/>
      <c r="F853" s="568"/>
      <c r="G853" s="511"/>
      <c r="H853" s="795"/>
      <c r="I853" s="512"/>
      <c r="J853" s="510"/>
      <c r="K853" s="512"/>
      <c r="L853" s="510"/>
      <c r="M853" s="512"/>
      <c r="N853" s="420"/>
    </row>
    <row r="854" spans="1:14" s="101" customFormat="1" ht="21.75" customHeight="1">
      <c r="A854" s="363" t="s">
        <v>704</v>
      </c>
      <c r="B854" s="990"/>
      <c r="C854" s="151" t="s">
        <v>356</v>
      </c>
      <c r="D854" s="214"/>
      <c r="E854" s="628"/>
      <c r="F854" s="626"/>
      <c r="G854" s="787"/>
      <c r="H854" s="788"/>
      <c r="I854" s="627"/>
      <c r="J854" s="628"/>
      <c r="K854" s="627"/>
      <c r="L854" s="628"/>
      <c r="M854" s="627"/>
      <c r="N854" s="420"/>
    </row>
    <row r="855" spans="1:14" s="101" customFormat="1" ht="21.75" customHeight="1">
      <c r="A855" s="363" t="s">
        <v>704</v>
      </c>
      <c r="B855" s="990"/>
      <c r="C855" s="202" t="s">
        <v>435</v>
      </c>
      <c r="D855" s="211" t="s">
        <v>798</v>
      </c>
      <c r="E855" s="505">
        <f t="shared" ref="E855:M855" si="109">E856-E857</f>
        <v>0</v>
      </c>
      <c r="F855" s="566">
        <f t="shared" si="109"/>
        <v>0</v>
      </c>
      <c r="G855" s="506">
        <f t="shared" si="109"/>
        <v>0</v>
      </c>
      <c r="H855" s="550">
        <f t="shared" si="109"/>
        <v>0</v>
      </c>
      <c r="I855" s="507">
        <f t="shared" si="109"/>
        <v>0</v>
      </c>
      <c r="J855" s="505">
        <f t="shared" si="109"/>
        <v>0</v>
      </c>
      <c r="K855" s="507">
        <f t="shared" si="109"/>
        <v>0</v>
      </c>
      <c r="L855" s="505">
        <f t="shared" si="109"/>
        <v>0</v>
      </c>
      <c r="M855" s="507">
        <f t="shared" si="109"/>
        <v>0</v>
      </c>
      <c r="N855" s="420"/>
    </row>
    <row r="856" spans="1:14" s="101" customFormat="1" ht="21.75" customHeight="1">
      <c r="A856" s="363" t="s">
        <v>704</v>
      </c>
      <c r="B856" s="990"/>
      <c r="C856" s="205" t="s">
        <v>99</v>
      </c>
      <c r="D856" s="211" t="s">
        <v>798</v>
      </c>
      <c r="E856" s="547"/>
      <c r="F856" s="793"/>
      <c r="G856" s="794"/>
      <c r="H856" s="545"/>
      <c r="I856" s="548"/>
      <c r="J856" s="547"/>
      <c r="K856" s="548"/>
      <c r="L856" s="547"/>
      <c r="M856" s="548"/>
      <c r="N856" s="420"/>
    </row>
    <row r="857" spans="1:14" s="101" customFormat="1" ht="21.75" customHeight="1">
      <c r="A857" s="363" t="s">
        <v>704</v>
      </c>
      <c r="B857" s="990"/>
      <c r="C857" s="206" t="s">
        <v>98</v>
      </c>
      <c r="D857" s="212" t="s">
        <v>798</v>
      </c>
      <c r="E857" s="510"/>
      <c r="F857" s="568"/>
      <c r="G857" s="511"/>
      <c r="H857" s="795"/>
      <c r="I857" s="512"/>
      <c r="J857" s="510"/>
      <c r="K857" s="512"/>
      <c r="L857" s="510"/>
      <c r="M857" s="512"/>
      <c r="N857" s="420"/>
    </row>
    <row r="858" spans="1:14" s="101" customFormat="1" ht="21.75" customHeight="1">
      <c r="A858" s="363" t="s">
        <v>704</v>
      </c>
      <c r="B858" s="990"/>
      <c r="C858" s="151" t="s">
        <v>359</v>
      </c>
      <c r="D858" s="214"/>
      <c r="E858" s="628"/>
      <c r="F858" s="626"/>
      <c r="G858" s="787"/>
      <c r="H858" s="788"/>
      <c r="I858" s="627"/>
      <c r="J858" s="628"/>
      <c r="K858" s="627"/>
      <c r="L858" s="628"/>
      <c r="M858" s="627"/>
      <c r="N858" s="420"/>
    </row>
    <row r="859" spans="1:14" s="101" customFormat="1" ht="21.75" customHeight="1">
      <c r="A859" s="363" t="s">
        <v>704</v>
      </c>
      <c r="B859" s="990"/>
      <c r="C859" s="202" t="s">
        <v>435</v>
      </c>
      <c r="D859" s="211" t="s">
        <v>798</v>
      </c>
      <c r="E859" s="505">
        <f t="shared" ref="E859:M859" si="110">E860-E861</f>
        <v>0</v>
      </c>
      <c r="F859" s="566">
        <f t="shared" si="110"/>
        <v>0</v>
      </c>
      <c r="G859" s="506">
        <f t="shared" si="110"/>
        <v>0</v>
      </c>
      <c r="H859" s="550">
        <f t="shared" si="110"/>
        <v>0</v>
      </c>
      <c r="I859" s="507">
        <f t="shared" si="110"/>
        <v>0</v>
      </c>
      <c r="J859" s="505">
        <f t="shared" si="110"/>
        <v>0</v>
      </c>
      <c r="K859" s="507">
        <f t="shared" si="110"/>
        <v>0</v>
      </c>
      <c r="L859" s="505">
        <f t="shared" si="110"/>
        <v>0</v>
      </c>
      <c r="M859" s="507">
        <f t="shared" si="110"/>
        <v>0</v>
      </c>
      <c r="N859" s="420"/>
    </row>
    <row r="860" spans="1:14" s="101" customFormat="1" ht="21.75" customHeight="1">
      <c r="A860" s="363" t="s">
        <v>704</v>
      </c>
      <c r="B860" s="990"/>
      <c r="C860" s="205" t="s">
        <v>99</v>
      </c>
      <c r="D860" s="211" t="s">
        <v>798</v>
      </c>
      <c r="E860" s="547"/>
      <c r="F860" s="793"/>
      <c r="G860" s="794"/>
      <c r="H860" s="545"/>
      <c r="I860" s="548"/>
      <c r="J860" s="547"/>
      <c r="K860" s="548"/>
      <c r="L860" s="547"/>
      <c r="M860" s="548"/>
      <c r="N860" s="420"/>
    </row>
    <row r="861" spans="1:14" s="101" customFormat="1" ht="21.75" customHeight="1">
      <c r="A861" s="363" t="s">
        <v>704</v>
      </c>
      <c r="B861" s="990"/>
      <c r="C861" s="206" t="s">
        <v>98</v>
      </c>
      <c r="D861" s="212" t="s">
        <v>798</v>
      </c>
      <c r="E861" s="510"/>
      <c r="F861" s="568"/>
      <c r="G861" s="511"/>
      <c r="H861" s="795"/>
      <c r="I861" s="512"/>
      <c r="J861" s="510"/>
      <c r="K861" s="512"/>
      <c r="L861" s="510"/>
      <c r="M861" s="512"/>
      <c r="N861" s="420"/>
    </row>
    <row r="862" spans="1:14" s="101" customFormat="1" ht="21.75" customHeight="1">
      <c r="A862" s="363" t="s">
        <v>704</v>
      </c>
      <c r="B862" s="990"/>
      <c r="C862" s="151" t="s">
        <v>362</v>
      </c>
      <c r="D862" s="214"/>
      <c r="E862" s="628"/>
      <c r="F862" s="626"/>
      <c r="G862" s="787"/>
      <c r="H862" s="788"/>
      <c r="I862" s="627"/>
      <c r="J862" s="628"/>
      <c r="K862" s="627"/>
      <c r="L862" s="628"/>
      <c r="M862" s="627"/>
      <c r="N862" s="420"/>
    </row>
    <row r="863" spans="1:14" s="101" customFormat="1" ht="21.75" customHeight="1">
      <c r="A863" s="363" t="s">
        <v>704</v>
      </c>
      <c r="B863" s="990"/>
      <c r="C863" s="202" t="s">
        <v>435</v>
      </c>
      <c r="D863" s="211" t="s">
        <v>798</v>
      </c>
      <c r="E863" s="505">
        <f t="shared" ref="E863:M863" si="111">E864-E865</f>
        <v>0</v>
      </c>
      <c r="F863" s="566">
        <f t="shared" si="111"/>
        <v>0</v>
      </c>
      <c r="G863" s="506">
        <f t="shared" si="111"/>
        <v>0</v>
      </c>
      <c r="H863" s="550">
        <f t="shared" si="111"/>
        <v>0</v>
      </c>
      <c r="I863" s="507">
        <f t="shared" si="111"/>
        <v>0</v>
      </c>
      <c r="J863" s="505">
        <f t="shared" si="111"/>
        <v>0</v>
      </c>
      <c r="K863" s="507">
        <f t="shared" si="111"/>
        <v>0</v>
      </c>
      <c r="L863" s="505">
        <f t="shared" si="111"/>
        <v>0</v>
      </c>
      <c r="M863" s="507">
        <f t="shared" si="111"/>
        <v>0</v>
      </c>
      <c r="N863" s="420"/>
    </row>
    <row r="864" spans="1:14" s="101" customFormat="1" ht="21.75" customHeight="1">
      <c r="A864" s="363" t="s">
        <v>704</v>
      </c>
      <c r="B864" s="990"/>
      <c r="C864" s="205" t="s">
        <v>99</v>
      </c>
      <c r="D864" s="211" t="s">
        <v>798</v>
      </c>
      <c r="E864" s="547"/>
      <c r="F864" s="793"/>
      <c r="G864" s="794"/>
      <c r="H864" s="545"/>
      <c r="I864" s="548"/>
      <c r="J864" s="547"/>
      <c r="K864" s="548"/>
      <c r="L864" s="547"/>
      <c r="M864" s="548"/>
      <c r="N864" s="420"/>
    </row>
    <row r="865" spans="1:14" s="101" customFormat="1" ht="21.75" customHeight="1">
      <c r="A865" s="363" t="s">
        <v>704</v>
      </c>
      <c r="B865" s="990"/>
      <c r="C865" s="206" t="s">
        <v>98</v>
      </c>
      <c r="D865" s="212" t="s">
        <v>798</v>
      </c>
      <c r="E865" s="510"/>
      <c r="F865" s="568"/>
      <c r="G865" s="511"/>
      <c r="H865" s="795"/>
      <c r="I865" s="512"/>
      <c r="J865" s="510"/>
      <c r="K865" s="512"/>
      <c r="L865" s="510"/>
      <c r="M865" s="512"/>
      <c r="N865" s="420"/>
    </row>
    <row r="866" spans="1:14" s="101" customFormat="1" ht="21.75" customHeight="1">
      <c r="A866" s="363" t="s">
        <v>704</v>
      </c>
      <c r="B866" s="990"/>
      <c r="C866" s="151" t="s">
        <v>365</v>
      </c>
      <c r="D866" s="214"/>
      <c r="E866" s="628"/>
      <c r="F866" s="626"/>
      <c r="G866" s="787"/>
      <c r="H866" s="788"/>
      <c r="I866" s="627"/>
      <c r="J866" s="628"/>
      <c r="K866" s="627"/>
      <c r="L866" s="628"/>
      <c r="M866" s="627"/>
      <c r="N866" s="420"/>
    </row>
    <row r="867" spans="1:14" s="101" customFormat="1" ht="21.75" customHeight="1">
      <c r="A867" s="363" t="s">
        <v>704</v>
      </c>
      <c r="B867" s="990"/>
      <c r="C867" s="202" t="s">
        <v>435</v>
      </c>
      <c r="D867" s="211" t="s">
        <v>798</v>
      </c>
      <c r="E867" s="505">
        <f t="shared" ref="E867:M867" si="112">E868-E869</f>
        <v>0</v>
      </c>
      <c r="F867" s="566">
        <f t="shared" si="112"/>
        <v>0</v>
      </c>
      <c r="G867" s="506">
        <f t="shared" si="112"/>
        <v>0</v>
      </c>
      <c r="H867" s="550">
        <f t="shared" si="112"/>
        <v>0</v>
      </c>
      <c r="I867" s="507">
        <f t="shared" si="112"/>
        <v>0</v>
      </c>
      <c r="J867" s="505">
        <f t="shared" si="112"/>
        <v>0</v>
      </c>
      <c r="K867" s="507">
        <f t="shared" si="112"/>
        <v>0</v>
      </c>
      <c r="L867" s="505">
        <f t="shared" si="112"/>
        <v>0</v>
      </c>
      <c r="M867" s="507">
        <f t="shared" si="112"/>
        <v>0</v>
      </c>
      <c r="N867" s="420"/>
    </row>
    <row r="868" spans="1:14" s="101" customFormat="1" ht="21.75" customHeight="1">
      <c r="A868" s="363" t="s">
        <v>704</v>
      </c>
      <c r="B868" s="990"/>
      <c r="C868" s="205" t="s">
        <v>99</v>
      </c>
      <c r="D868" s="211" t="s">
        <v>798</v>
      </c>
      <c r="E868" s="547"/>
      <c r="F868" s="793"/>
      <c r="G868" s="794"/>
      <c r="H868" s="545"/>
      <c r="I868" s="548"/>
      <c r="J868" s="547"/>
      <c r="K868" s="548"/>
      <c r="L868" s="547"/>
      <c r="M868" s="548"/>
      <c r="N868" s="420"/>
    </row>
    <row r="869" spans="1:14" s="101" customFormat="1" ht="21.75" customHeight="1">
      <c r="A869" s="363" t="s">
        <v>704</v>
      </c>
      <c r="B869" s="990"/>
      <c r="C869" s="206" t="s">
        <v>98</v>
      </c>
      <c r="D869" s="212" t="s">
        <v>798</v>
      </c>
      <c r="E869" s="510"/>
      <c r="F869" s="568"/>
      <c r="G869" s="511"/>
      <c r="H869" s="795"/>
      <c r="I869" s="512"/>
      <c r="J869" s="510"/>
      <c r="K869" s="512"/>
      <c r="L869" s="510"/>
      <c r="M869" s="512"/>
      <c r="N869" s="420"/>
    </row>
    <row r="870" spans="1:14" s="101" customFormat="1" ht="21.75" customHeight="1">
      <c r="A870" s="363" t="s">
        <v>704</v>
      </c>
      <c r="B870" s="990"/>
      <c r="C870" s="151" t="s">
        <v>368</v>
      </c>
      <c r="D870" s="214"/>
      <c r="E870" s="628"/>
      <c r="F870" s="626"/>
      <c r="G870" s="787"/>
      <c r="H870" s="788"/>
      <c r="I870" s="627"/>
      <c r="J870" s="628"/>
      <c r="K870" s="627"/>
      <c r="L870" s="628"/>
      <c r="M870" s="627"/>
      <c r="N870" s="420"/>
    </row>
    <row r="871" spans="1:14" s="101" customFormat="1" ht="21.75" customHeight="1">
      <c r="A871" s="363" t="s">
        <v>704</v>
      </c>
      <c r="B871" s="990"/>
      <c r="C871" s="202" t="s">
        <v>435</v>
      </c>
      <c r="D871" s="211" t="s">
        <v>798</v>
      </c>
      <c r="E871" s="505">
        <f t="shared" ref="E871:M871" si="113">E872-E873</f>
        <v>0</v>
      </c>
      <c r="F871" s="566">
        <f t="shared" si="113"/>
        <v>0</v>
      </c>
      <c r="G871" s="506">
        <f t="shared" si="113"/>
        <v>0</v>
      </c>
      <c r="H871" s="550">
        <f t="shared" si="113"/>
        <v>0</v>
      </c>
      <c r="I871" s="507">
        <f t="shared" si="113"/>
        <v>0</v>
      </c>
      <c r="J871" s="505">
        <f t="shared" si="113"/>
        <v>0</v>
      </c>
      <c r="K871" s="507">
        <f t="shared" si="113"/>
        <v>0</v>
      </c>
      <c r="L871" s="505">
        <f t="shared" si="113"/>
        <v>0</v>
      </c>
      <c r="M871" s="507">
        <f t="shared" si="113"/>
        <v>0</v>
      </c>
      <c r="N871" s="420"/>
    </row>
    <row r="872" spans="1:14" s="101" customFormat="1" ht="21.75" customHeight="1">
      <c r="A872" s="363" t="s">
        <v>704</v>
      </c>
      <c r="B872" s="990"/>
      <c r="C872" s="205" t="s">
        <v>99</v>
      </c>
      <c r="D872" s="211" t="s">
        <v>798</v>
      </c>
      <c r="E872" s="547"/>
      <c r="F872" s="793"/>
      <c r="G872" s="794"/>
      <c r="H872" s="545"/>
      <c r="I872" s="548"/>
      <c r="J872" s="547"/>
      <c r="K872" s="548"/>
      <c r="L872" s="547"/>
      <c r="M872" s="548"/>
      <c r="N872" s="420"/>
    </row>
    <row r="873" spans="1:14" s="101" customFormat="1" ht="21.75" customHeight="1">
      <c r="A873" s="363" t="s">
        <v>704</v>
      </c>
      <c r="B873" s="990"/>
      <c r="C873" s="206" t="s">
        <v>98</v>
      </c>
      <c r="D873" s="212" t="s">
        <v>798</v>
      </c>
      <c r="E873" s="510"/>
      <c r="F873" s="568"/>
      <c r="G873" s="511"/>
      <c r="H873" s="795"/>
      <c r="I873" s="512"/>
      <c r="J873" s="510"/>
      <c r="K873" s="512"/>
      <c r="L873" s="510"/>
      <c r="M873" s="512"/>
      <c r="N873" s="420"/>
    </row>
    <row r="874" spans="1:14" s="101" customFormat="1" ht="21.75" customHeight="1">
      <c r="A874" s="363" t="s">
        <v>704</v>
      </c>
      <c r="B874" s="990"/>
      <c r="C874" s="151" t="s">
        <v>371</v>
      </c>
      <c r="D874" s="214"/>
      <c r="E874" s="628"/>
      <c r="F874" s="626"/>
      <c r="G874" s="787"/>
      <c r="H874" s="788"/>
      <c r="I874" s="627"/>
      <c r="J874" s="628"/>
      <c r="K874" s="627"/>
      <c r="L874" s="628"/>
      <c r="M874" s="627"/>
      <c r="N874" s="420"/>
    </row>
    <row r="875" spans="1:14" s="101" customFormat="1" ht="21.75" customHeight="1">
      <c r="A875" s="363" t="s">
        <v>704</v>
      </c>
      <c r="B875" s="990"/>
      <c r="C875" s="202" t="s">
        <v>435</v>
      </c>
      <c r="D875" s="211" t="s">
        <v>798</v>
      </c>
      <c r="E875" s="505">
        <f t="shared" ref="E875:M875" si="114">E876-E877</f>
        <v>0</v>
      </c>
      <c r="F875" s="566">
        <f t="shared" si="114"/>
        <v>0</v>
      </c>
      <c r="G875" s="506">
        <f t="shared" si="114"/>
        <v>0</v>
      </c>
      <c r="H875" s="550">
        <f t="shared" si="114"/>
        <v>0</v>
      </c>
      <c r="I875" s="507">
        <f t="shared" si="114"/>
        <v>0</v>
      </c>
      <c r="J875" s="505">
        <f t="shared" si="114"/>
        <v>0</v>
      </c>
      <c r="K875" s="507">
        <f t="shared" si="114"/>
        <v>0</v>
      </c>
      <c r="L875" s="505">
        <f t="shared" si="114"/>
        <v>0</v>
      </c>
      <c r="M875" s="507">
        <f t="shared" si="114"/>
        <v>0</v>
      </c>
      <c r="N875" s="420"/>
    </row>
    <row r="876" spans="1:14" s="101" customFormat="1" ht="21.75" customHeight="1">
      <c r="A876" s="363" t="s">
        <v>704</v>
      </c>
      <c r="B876" s="990"/>
      <c r="C876" s="205" t="s">
        <v>99</v>
      </c>
      <c r="D876" s="211" t="s">
        <v>798</v>
      </c>
      <c r="E876" s="547"/>
      <c r="F876" s="793"/>
      <c r="G876" s="794"/>
      <c r="H876" s="545"/>
      <c r="I876" s="548"/>
      <c r="J876" s="547"/>
      <c r="K876" s="548"/>
      <c r="L876" s="547"/>
      <c r="M876" s="548"/>
      <c r="N876" s="420"/>
    </row>
    <row r="877" spans="1:14" s="101" customFormat="1" ht="21.75" customHeight="1">
      <c r="A877" s="363" t="s">
        <v>704</v>
      </c>
      <c r="B877" s="990"/>
      <c r="C877" s="206" t="s">
        <v>98</v>
      </c>
      <c r="D877" s="212" t="s">
        <v>798</v>
      </c>
      <c r="E877" s="510"/>
      <c r="F877" s="568"/>
      <c r="G877" s="511"/>
      <c r="H877" s="795"/>
      <c r="I877" s="512"/>
      <c r="J877" s="510"/>
      <c r="K877" s="512"/>
      <c r="L877" s="510"/>
      <c r="M877" s="512"/>
      <c r="N877" s="420"/>
    </row>
    <row r="878" spans="1:14" s="101" customFormat="1" ht="21.75" customHeight="1">
      <c r="A878" s="363" t="s">
        <v>704</v>
      </c>
      <c r="B878" s="990"/>
      <c r="C878" s="151" t="s">
        <v>374</v>
      </c>
      <c r="D878" s="214"/>
      <c r="E878" s="628"/>
      <c r="F878" s="626"/>
      <c r="G878" s="787"/>
      <c r="H878" s="788"/>
      <c r="I878" s="627"/>
      <c r="J878" s="628"/>
      <c r="K878" s="627"/>
      <c r="L878" s="628"/>
      <c r="M878" s="627"/>
      <c r="N878" s="420"/>
    </row>
    <row r="879" spans="1:14" s="101" customFormat="1" ht="21.75" customHeight="1">
      <c r="A879" s="363" t="s">
        <v>704</v>
      </c>
      <c r="B879" s="990"/>
      <c r="C879" s="202" t="s">
        <v>435</v>
      </c>
      <c r="D879" s="211" t="s">
        <v>798</v>
      </c>
      <c r="E879" s="505">
        <f t="shared" ref="E879:M879" si="115">E880-E881</f>
        <v>0</v>
      </c>
      <c r="F879" s="566">
        <f t="shared" si="115"/>
        <v>0</v>
      </c>
      <c r="G879" s="506">
        <f t="shared" si="115"/>
        <v>0</v>
      </c>
      <c r="H879" s="550">
        <f t="shared" si="115"/>
        <v>0</v>
      </c>
      <c r="I879" s="507">
        <f t="shared" si="115"/>
        <v>0</v>
      </c>
      <c r="J879" s="505">
        <f t="shared" si="115"/>
        <v>0</v>
      </c>
      <c r="K879" s="507">
        <f t="shared" si="115"/>
        <v>0</v>
      </c>
      <c r="L879" s="505">
        <f t="shared" si="115"/>
        <v>0</v>
      </c>
      <c r="M879" s="507">
        <f t="shared" si="115"/>
        <v>0</v>
      </c>
      <c r="N879" s="420"/>
    </row>
    <row r="880" spans="1:14" s="101" customFormat="1" ht="21.75" customHeight="1">
      <c r="A880" s="363" t="s">
        <v>704</v>
      </c>
      <c r="B880" s="990"/>
      <c r="C880" s="205" t="s">
        <v>99</v>
      </c>
      <c r="D880" s="211" t="s">
        <v>798</v>
      </c>
      <c r="E880" s="547"/>
      <c r="F880" s="793"/>
      <c r="G880" s="794"/>
      <c r="H880" s="545"/>
      <c r="I880" s="548"/>
      <c r="J880" s="547"/>
      <c r="K880" s="548"/>
      <c r="L880" s="547"/>
      <c r="M880" s="548"/>
      <c r="N880" s="420"/>
    </row>
    <row r="881" spans="1:14" s="101" customFormat="1" ht="21.75" customHeight="1">
      <c r="A881" s="363" t="s">
        <v>704</v>
      </c>
      <c r="B881" s="990"/>
      <c r="C881" s="206" t="s">
        <v>98</v>
      </c>
      <c r="D881" s="212" t="s">
        <v>798</v>
      </c>
      <c r="E881" s="510"/>
      <c r="F881" s="568"/>
      <c r="G881" s="511"/>
      <c r="H881" s="795"/>
      <c r="I881" s="512"/>
      <c r="J881" s="510"/>
      <c r="K881" s="512"/>
      <c r="L881" s="510"/>
      <c r="M881" s="512"/>
      <c r="N881" s="420"/>
    </row>
    <row r="882" spans="1:14" s="101" customFormat="1" ht="30" customHeight="1">
      <c r="A882" s="363" t="s">
        <v>704</v>
      </c>
      <c r="B882" s="990"/>
      <c r="C882" s="151" t="s">
        <v>685</v>
      </c>
      <c r="D882" s="214"/>
      <c r="E882" s="628"/>
      <c r="F882" s="626"/>
      <c r="G882" s="787"/>
      <c r="H882" s="788"/>
      <c r="I882" s="627"/>
      <c r="J882" s="628"/>
      <c r="K882" s="627"/>
      <c r="L882" s="628"/>
      <c r="M882" s="627"/>
      <c r="N882" s="420"/>
    </row>
    <row r="883" spans="1:14" s="101" customFormat="1" ht="21.75" customHeight="1">
      <c r="A883" s="363" t="s">
        <v>704</v>
      </c>
      <c r="B883" s="990"/>
      <c r="C883" s="202" t="s">
        <v>435</v>
      </c>
      <c r="D883" s="211" t="s">
        <v>798</v>
      </c>
      <c r="E883" s="505">
        <f t="shared" ref="E883:M883" si="116">E884-E885</f>
        <v>0</v>
      </c>
      <c r="F883" s="566">
        <f t="shared" si="116"/>
        <v>0</v>
      </c>
      <c r="G883" s="506">
        <f t="shared" si="116"/>
        <v>0</v>
      </c>
      <c r="H883" s="550">
        <f t="shared" si="116"/>
        <v>0</v>
      </c>
      <c r="I883" s="507">
        <f t="shared" si="116"/>
        <v>0</v>
      </c>
      <c r="J883" s="505">
        <f t="shared" si="116"/>
        <v>0</v>
      </c>
      <c r="K883" s="507">
        <f t="shared" si="116"/>
        <v>0</v>
      </c>
      <c r="L883" s="505">
        <f t="shared" si="116"/>
        <v>0</v>
      </c>
      <c r="M883" s="507">
        <f t="shared" si="116"/>
        <v>0</v>
      </c>
      <c r="N883" s="420"/>
    </row>
    <row r="884" spans="1:14" s="101" customFormat="1" ht="21.75" customHeight="1">
      <c r="A884" s="363" t="s">
        <v>704</v>
      </c>
      <c r="B884" s="990"/>
      <c r="C884" s="205" t="s">
        <v>99</v>
      </c>
      <c r="D884" s="211" t="s">
        <v>798</v>
      </c>
      <c r="E884" s="547"/>
      <c r="F884" s="793"/>
      <c r="G884" s="794"/>
      <c r="H884" s="545"/>
      <c r="I884" s="548"/>
      <c r="J884" s="547"/>
      <c r="K884" s="548"/>
      <c r="L884" s="547"/>
      <c r="M884" s="548"/>
      <c r="N884" s="420"/>
    </row>
    <row r="885" spans="1:14" s="101" customFormat="1" ht="21.75" customHeight="1">
      <c r="A885" s="363" t="s">
        <v>704</v>
      </c>
      <c r="B885" s="990"/>
      <c r="C885" s="206" t="s">
        <v>98</v>
      </c>
      <c r="D885" s="212" t="s">
        <v>798</v>
      </c>
      <c r="E885" s="510"/>
      <c r="F885" s="568"/>
      <c r="G885" s="511"/>
      <c r="H885" s="795"/>
      <c r="I885" s="512"/>
      <c r="J885" s="510"/>
      <c r="K885" s="512"/>
      <c r="L885" s="510"/>
      <c r="M885" s="512"/>
      <c r="N885" s="420"/>
    </row>
    <row r="886" spans="1:14" s="101" customFormat="1" ht="21.75" customHeight="1">
      <c r="A886" s="363" t="s">
        <v>704</v>
      </c>
      <c r="B886" s="990"/>
      <c r="C886" s="151" t="s">
        <v>380</v>
      </c>
      <c r="D886" s="214"/>
      <c r="E886" s="628"/>
      <c r="F886" s="626"/>
      <c r="G886" s="787"/>
      <c r="H886" s="788"/>
      <c r="I886" s="627"/>
      <c r="J886" s="628"/>
      <c r="K886" s="627"/>
      <c r="L886" s="628"/>
      <c r="M886" s="627"/>
      <c r="N886" s="420"/>
    </row>
    <row r="887" spans="1:14" s="101" customFormat="1" ht="21.75" customHeight="1">
      <c r="A887" s="363" t="s">
        <v>704</v>
      </c>
      <c r="B887" s="990"/>
      <c r="C887" s="202" t="s">
        <v>435</v>
      </c>
      <c r="D887" s="211" t="s">
        <v>798</v>
      </c>
      <c r="E887" s="505">
        <f t="shared" ref="E887:M887" si="117">E888-E889</f>
        <v>0</v>
      </c>
      <c r="F887" s="566">
        <f t="shared" si="117"/>
        <v>0</v>
      </c>
      <c r="G887" s="506">
        <f t="shared" si="117"/>
        <v>0</v>
      </c>
      <c r="H887" s="550">
        <f t="shared" si="117"/>
        <v>0</v>
      </c>
      <c r="I887" s="507">
        <f t="shared" si="117"/>
        <v>0</v>
      </c>
      <c r="J887" s="505">
        <f t="shared" si="117"/>
        <v>0</v>
      </c>
      <c r="K887" s="507">
        <f t="shared" si="117"/>
        <v>0</v>
      </c>
      <c r="L887" s="505">
        <f t="shared" si="117"/>
        <v>0</v>
      </c>
      <c r="M887" s="507">
        <f t="shared" si="117"/>
        <v>0</v>
      </c>
      <c r="N887" s="420"/>
    </row>
    <row r="888" spans="1:14" s="101" customFormat="1" ht="21.75" customHeight="1">
      <c r="A888" s="363" t="s">
        <v>704</v>
      </c>
      <c r="B888" s="990"/>
      <c r="C888" s="205" t="s">
        <v>99</v>
      </c>
      <c r="D888" s="211" t="s">
        <v>798</v>
      </c>
      <c r="E888" s="547"/>
      <c r="F888" s="793"/>
      <c r="G888" s="794"/>
      <c r="H888" s="545"/>
      <c r="I888" s="548"/>
      <c r="J888" s="547"/>
      <c r="K888" s="548"/>
      <c r="L888" s="547"/>
      <c r="M888" s="548"/>
      <c r="N888" s="420"/>
    </row>
    <row r="889" spans="1:14" s="101" customFormat="1" ht="21.75" customHeight="1">
      <c r="A889" s="363" t="s">
        <v>704</v>
      </c>
      <c r="B889" s="990"/>
      <c r="C889" s="206" t="s">
        <v>98</v>
      </c>
      <c r="D889" s="212" t="s">
        <v>798</v>
      </c>
      <c r="E889" s="510"/>
      <c r="F889" s="568"/>
      <c r="G889" s="511"/>
      <c r="H889" s="795"/>
      <c r="I889" s="512"/>
      <c r="J889" s="510"/>
      <c r="K889" s="512"/>
      <c r="L889" s="510"/>
      <c r="M889" s="512"/>
      <c r="N889" s="420"/>
    </row>
    <row r="890" spans="1:14" s="101" customFormat="1" ht="23.25" customHeight="1">
      <c r="A890" s="363" t="s">
        <v>704</v>
      </c>
      <c r="B890" s="990"/>
      <c r="C890" s="151" t="s">
        <v>397</v>
      </c>
      <c r="D890" s="214"/>
      <c r="E890" s="628"/>
      <c r="F890" s="626"/>
      <c r="G890" s="787"/>
      <c r="H890" s="788"/>
      <c r="I890" s="627"/>
      <c r="J890" s="628"/>
      <c r="K890" s="627"/>
      <c r="L890" s="628"/>
      <c r="M890" s="627"/>
      <c r="N890" s="420"/>
    </row>
    <row r="891" spans="1:14" s="101" customFormat="1" ht="21.75" customHeight="1">
      <c r="A891" s="363" t="s">
        <v>704</v>
      </c>
      <c r="B891" s="990"/>
      <c r="C891" s="202" t="s">
        <v>435</v>
      </c>
      <c r="D891" s="211" t="s">
        <v>798</v>
      </c>
      <c r="E891" s="505">
        <f t="shared" ref="E891:M891" si="118">E892-E893</f>
        <v>0</v>
      </c>
      <c r="F891" s="566">
        <f t="shared" si="118"/>
        <v>0</v>
      </c>
      <c r="G891" s="506">
        <f t="shared" si="118"/>
        <v>0</v>
      </c>
      <c r="H891" s="550">
        <f t="shared" si="118"/>
        <v>0</v>
      </c>
      <c r="I891" s="507">
        <f t="shared" si="118"/>
        <v>0</v>
      </c>
      <c r="J891" s="505">
        <f t="shared" si="118"/>
        <v>0</v>
      </c>
      <c r="K891" s="507">
        <f t="shared" si="118"/>
        <v>0</v>
      </c>
      <c r="L891" s="505">
        <f t="shared" si="118"/>
        <v>0</v>
      </c>
      <c r="M891" s="507">
        <f t="shared" si="118"/>
        <v>0</v>
      </c>
      <c r="N891" s="420"/>
    </row>
    <row r="892" spans="1:14" s="101" customFormat="1" ht="21.75" customHeight="1">
      <c r="A892" s="363" t="s">
        <v>704</v>
      </c>
      <c r="B892" s="990"/>
      <c r="C892" s="205" t="s">
        <v>99</v>
      </c>
      <c r="D892" s="211" t="s">
        <v>798</v>
      </c>
      <c r="E892" s="547"/>
      <c r="F892" s="793"/>
      <c r="G892" s="794"/>
      <c r="H892" s="545"/>
      <c r="I892" s="548"/>
      <c r="J892" s="547"/>
      <c r="K892" s="548"/>
      <c r="L892" s="547"/>
      <c r="M892" s="548"/>
      <c r="N892" s="420"/>
    </row>
    <row r="893" spans="1:14" s="101" customFormat="1" ht="21.75" customHeight="1">
      <c r="A893" s="363" t="s">
        <v>704</v>
      </c>
      <c r="B893" s="990"/>
      <c r="C893" s="206" t="s">
        <v>98</v>
      </c>
      <c r="D893" s="212" t="s">
        <v>798</v>
      </c>
      <c r="E893" s="510"/>
      <c r="F893" s="568"/>
      <c r="G893" s="511"/>
      <c r="H893" s="795"/>
      <c r="I893" s="512"/>
      <c r="J893" s="510"/>
      <c r="K893" s="512"/>
      <c r="L893" s="510"/>
      <c r="M893" s="512"/>
      <c r="N893" s="420"/>
    </row>
    <row r="894" spans="1:14" s="101" customFormat="1" ht="21.75" customHeight="1">
      <c r="A894" s="363" t="s">
        <v>704</v>
      </c>
      <c r="B894" s="990"/>
      <c r="C894" s="151" t="s">
        <v>400</v>
      </c>
      <c r="D894" s="214"/>
      <c r="E894" s="628"/>
      <c r="F894" s="626"/>
      <c r="G894" s="787"/>
      <c r="H894" s="788"/>
      <c r="I894" s="627"/>
      <c r="J894" s="628"/>
      <c r="K894" s="627"/>
      <c r="L894" s="628"/>
      <c r="M894" s="627"/>
      <c r="N894" s="420"/>
    </row>
    <row r="895" spans="1:14" s="101" customFormat="1" ht="21.75" customHeight="1">
      <c r="A895" s="363" t="s">
        <v>704</v>
      </c>
      <c r="B895" s="990"/>
      <c r="C895" s="202" t="s">
        <v>435</v>
      </c>
      <c r="D895" s="211" t="s">
        <v>798</v>
      </c>
      <c r="E895" s="505">
        <f t="shared" ref="E895:M895" si="119">E896-E897</f>
        <v>0</v>
      </c>
      <c r="F895" s="566">
        <f t="shared" si="119"/>
        <v>0</v>
      </c>
      <c r="G895" s="506">
        <f t="shared" si="119"/>
        <v>0</v>
      </c>
      <c r="H895" s="550">
        <f t="shared" si="119"/>
        <v>0</v>
      </c>
      <c r="I895" s="507">
        <f t="shared" si="119"/>
        <v>0</v>
      </c>
      <c r="J895" s="505">
        <f t="shared" si="119"/>
        <v>0</v>
      </c>
      <c r="K895" s="507">
        <f t="shared" si="119"/>
        <v>0</v>
      </c>
      <c r="L895" s="505">
        <f t="shared" si="119"/>
        <v>0</v>
      </c>
      <c r="M895" s="507">
        <f t="shared" si="119"/>
        <v>0</v>
      </c>
      <c r="N895" s="420"/>
    </row>
    <row r="896" spans="1:14" s="101" customFormat="1" ht="21.75" customHeight="1">
      <c r="A896" s="363" t="s">
        <v>704</v>
      </c>
      <c r="B896" s="990"/>
      <c r="C896" s="205" t="s">
        <v>99</v>
      </c>
      <c r="D896" s="211" t="s">
        <v>798</v>
      </c>
      <c r="E896" s="547"/>
      <c r="F896" s="793"/>
      <c r="G896" s="794"/>
      <c r="H896" s="545"/>
      <c r="I896" s="548"/>
      <c r="J896" s="547"/>
      <c r="K896" s="548"/>
      <c r="L896" s="547"/>
      <c r="M896" s="548"/>
      <c r="N896" s="420"/>
    </row>
    <row r="897" spans="1:14" s="101" customFormat="1" ht="21.75" customHeight="1">
      <c r="A897" s="363" t="s">
        <v>704</v>
      </c>
      <c r="B897" s="990"/>
      <c r="C897" s="206" t="s">
        <v>98</v>
      </c>
      <c r="D897" s="212" t="s">
        <v>798</v>
      </c>
      <c r="E897" s="510"/>
      <c r="F897" s="568"/>
      <c r="G897" s="511"/>
      <c r="H897" s="795"/>
      <c r="I897" s="512"/>
      <c r="J897" s="510"/>
      <c r="K897" s="512"/>
      <c r="L897" s="510"/>
      <c r="M897" s="512"/>
      <c r="N897" s="420"/>
    </row>
    <row r="898" spans="1:14" s="101" customFormat="1" ht="21.75" customHeight="1">
      <c r="A898" s="363" t="s">
        <v>704</v>
      </c>
      <c r="B898" s="990"/>
      <c r="C898" s="151" t="s">
        <v>403</v>
      </c>
      <c r="D898" s="214"/>
      <c r="E898" s="628"/>
      <c r="F898" s="626"/>
      <c r="G898" s="787"/>
      <c r="H898" s="788"/>
      <c r="I898" s="627"/>
      <c r="J898" s="628"/>
      <c r="K898" s="627"/>
      <c r="L898" s="628"/>
      <c r="M898" s="627"/>
      <c r="N898" s="420"/>
    </row>
    <row r="899" spans="1:14" s="101" customFormat="1" ht="21.75" customHeight="1">
      <c r="A899" s="363" t="s">
        <v>704</v>
      </c>
      <c r="B899" s="990"/>
      <c r="C899" s="202" t="s">
        <v>435</v>
      </c>
      <c r="D899" s="211" t="s">
        <v>798</v>
      </c>
      <c r="E899" s="505">
        <f t="shared" ref="E899:M899" si="120">E900-E901</f>
        <v>0</v>
      </c>
      <c r="F899" s="566">
        <f t="shared" si="120"/>
        <v>0</v>
      </c>
      <c r="G899" s="506">
        <f t="shared" si="120"/>
        <v>0</v>
      </c>
      <c r="H899" s="550">
        <f t="shared" si="120"/>
        <v>0</v>
      </c>
      <c r="I899" s="507">
        <f t="shared" si="120"/>
        <v>0</v>
      </c>
      <c r="J899" s="505">
        <f t="shared" si="120"/>
        <v>0</v>
      </c>
      <c r="K899" s="507">
        <f t="shared" si="120"/>
        <v>0</v>
      </c>
      <c r="L899" s="505">
        <f t="shared" si="120"/>
        <v>0</v>
      </c>
      <c r="M899" s="507">
        <f t="shared" si="120"/>
        <v>0</v>
      </c>
      <c r="N899" s="420"/>
    </row>
    <row r="900" spans="1:14" s="101" customFormat="1" ht="21.75" customHeight="1">
      <c r="A900" s="363" t="s">
        <v>704</v>
      </c>
      <c r="B900" s="990"/>
      <c r="C900" s="205" t="s">
        <v>99</v>
      </c>
      <c r="D900" s="211" t="s">
        <v>798</v>
      </c>
      <c r="E900" s="547"/>
      <c r="F900" s="793"/>
      <c r="G900" s="794"/>
      <c r="H900" s="545"/>
      <c r="I900" s="548"/>
      <c r="J900" s="547"/>
      <c r="K900" s="548"/>
      <c r="L900" s="547"/>
      <c r="M900" s="548"/>
      <c r="N900" s="420"/>
    </row>
    <row r="901" spans="1:14" s="101" customFormat="1" ht="21.75" customHeight="1">
      <c r="A901" s="363" t="s">
        <v>704</v>
      </c>
      <c r="B901" s="990"/>
      <c r="C901" s="206" t="s">
        <v>98</v>
      </c>
      <c r="D901" s="212" t="s">
        <v>798</v>
      </c>
      <c r="E901" s="510"/>
      <c r="F901" s="568"/>
      <c r="G901" s="511"/>
      <c r="H901" s="795"/>
      <c r="I901" s="512"/>
      <c r="J901" s="510"/>
      <c r="K901" s="512"/>
      <c r="L901" s="510"/>
      <c r="M901" s="512"/>
      <c r="N901" s="420"/>
    </row>
    <row r="902" spans="1:14" s="101" customFormat="1" ht="21.75" customHeight="1">
      <c r="A902" s="363" t="s">
        <v>704</v>
      </c>
      <c r="B902" s="990"/>
      <c r="C902" s="204" t="s">
        <v>439</v>
      </c>
      <c r="D902" s="214"/>
      <c r="E902" s="628"/>
      <c r="F902" s="626"/>
      <c r="G902" s="787"/>
      <c r="H902" s="788"/>
      <c r="I902" s="627"/>
      <c r="J902" s="628"/>
      <c r="K902" s="627"/>
      <c r="L902" s="628"/>
      <c r="M902" s="627"/>
      <c r="N902" s="420"/>
    </row>
    <row r="903" spans="1:14" s="101" customFormat="1" ht="21.75" customHeight="1">
      <c r="A903" s="363" t="s">
        <v>704</v>
      </c>
      <c r="B903" s="990"/>
      <c r="C903" s="201" t="s">
        <v>435</v>
      </c>
      <c r="D903" s="211" t="s">
        <v>798</v>
      </c>
      <c r="E903" s="505">
        <f t="shared" ref="E903:M903" si="121">E904-E905</f>
        <v>-1830</v>
      </c>
      <c r="F903" s="566">
        <f t="shared" si="121"/>
        <v>-997</v>
      </c>
      <c r="G903" s="506">
        <f t="shared" si="121"/>
        <v>-330</v>
      </c>
      <c r="H903" s="550">
        <f t="shared" si="121"/>
        <v>-250</v>
      </c>
      <c r="I903" s="507">
        <f t="shared" si="121"/>
        <v>-230</v>
      </c>
      <c r="J903" s="505">
        <f t="shared" si="121"/>
        <v>-230</v>
      </c>
      <c r="K903" s="507">
        <f t="shared" si="121"/>
        <v>-200</v>
      </c>
      <c r="L903" s="505">
        <f t="shared" si="121"/>
        <v>-200</v>
      </c>
      <c r="M903" s="507">
        <f t="shared" si="121"/>
        <v>-170</v>
      </c>
      <c r="N903" s="420"/>
    </row>
    <row r="904" spans="1:14" s="101" customFormat="1" ht="21.75" customHeight="1">
      <c r="A904" s="363" t="s">
        <v>704</v>
      </c>
      <c r="B904" s="990"/>
      <c r="C904" s="205" t="s">
        <v>99</v>
      </c>
      <c r="D904" s="211" t="s">
        <v>798</v>
      </c>
      <c r="E904" s="547"/>
      <c r="F904" s="793"/>
      <c r="G904" s="794"/>
      <c r="H904" s="545"/>
      <c r="I904" s="548"/>
      <c r="J904" s="547"/>
      <c r="K904" s="548"/>
      <c r="L904" s="547"/>
      <c r="M904" s="548"/>
      <c r="N904" s="420"/>
    </row>
    <row r="905" spans="1:14" s="101" customFormat="1" ht="21.75" customHeight="1">
      <c r="A905" s="363" t="s">
        <v>704</v>
      </c>
      <c r="B905" s="990"/>
      <c r="C905" s="206" t="s">
        <v>98</v>
      </c>
      <c r="D905" s="212" t="s">
        <v>798</v>
      </c>
      <c r="E905" s="510">
        <v>1830</v>
      </c>
      <c r="F905" s="568">
        <v>997</v>
      </c>
      <c r="G905" s="511">
        <v>330</v>
      </c>
      <c r="H905" s="795">
        <v>250</v>
      </c>
      <c r="I905" s="512">
        <v>230</v>
      </c>
      <c r="J905" s="510">
        <v>230</v>
      </c>
      <c r="K905" s="512">
        <v>200</v>
      </c>
      <c r="L905" s="510">
        <v>200</v>
      </c>
      <c r="M905" s="512">
        <v>170</v>
      </c>
      <c r="N905" s="420"/>
    </row>
    <row r="906" spans="1:14" s="101" customFormat="1" ht="21.75" customHeight="1">
      <c r="A906" s="363" t="s">
        <v>704</v>
      </c>
      <c r="B906" s="990"/>
      <c r="C906" s="198" t="s">
        <v>440</v>
      </c>
      <c r="D906" s="214"/>
      <c r="E906" s="628"/>
      <c r="F906" s="626"/>
      <c r="G906" s="787"/>
      <c r="H906" s="788"/>
      <c r="I906" s="627"/>
      <c r="J906" s="628"/>
      <c r="K906" s="627"/>
      <c r="L906" s="628"/>
      <c r="M906" s="627"/>
      <c r="N906" s="420"/>
    </row>
    <row r="907" spans="1:14" s="101" customFormat="1" ht="21.75" customHeight="1">
      <c r="A907" s="363" t="s">
        <v>704</v>
      </c>
      <c r="B907" s="990"/>
      <c r="C907" s="201" t="s">
        <v>435</v>
      </c>
      <c r="D907" s="211" t="s">
        <v>798</v>
      </c>
      <c r="E907" s="505">
        <f t="shared" ref="E907:M907" si="122">E908-E909</f>
        <v>0</v>
      </c>
      <c r="F907" s="566">
        <f t="shared" si="122"/>
        <v>0</v>
      </c>
      <c r="G907" s="506">
        <f t="shared" si="122"/>
        <v>0</v>
      </c>
      <c r="H907" s="550">
        <f t="shared" si="122"/>
        <v>0</v>
      </c>
      <c r="I907" s="507">
        <f t="shared" si="122"/>
        <v>0</v>
      </c>
      <c r="J907" s="505">
        <f t="shared" si="122"/>
        <v>0</v>
      </c>
      <c r="K907" s="507">
        <f t="shared" si="122"/>
        <v>0</v>
      </c>
      <c r="L907" s="505">
        <f t="shared" si="122"/>
        <v>0</v>
      </c>
      <c r="M907" s="507">
        <f t="shared" si="122"/>
        <v>0</v>
      </c>
      <c r="N907" s="420"/>
    </row>
    <row r="908" spans="1:14" s="101" customFormat="1" ht="21.75" customHeight="1">
      <c r="A908" s="363" t="s">
        <v>704</v>
      </c>
      <c r="B908" s="990"/>
      <c r="C908" s="202" t="s">
        <v>99</v>
      </c>
      <c r="D908" s="211" t="s">
        <v>798</v>
      </c>
      <c r="E908" s="547"/>
      <c r="F908" s="793"/>
      <c r="G908" s="794"/>
      <c r="H908" s="545"/>
      <c r="I908" s="548"/>
      <c r="J908" s="547"/>
      <c r="K908" s="548"/>
      <c r="L908" s="547"/>
      <c r="M908" s="548"/>
      <c r="N908" s="420"/>
    </row>
    <row r="909" spans="1:14" s="101" customFormat="1" ht="21.75" customHeight="1">
      <c r="A909" s="363" t="s">
        <v>704</v>
      </c>
      <c r="B909" s="990"/>
      <c r="C909" s="203" t="s">
        <v>98</v>
      </c>
      <c r="D909" s="212" t="s">
        <v>798</v>
      </c>
      <c r="E909" s="510"/>
      <c r="F909" s="568"/>
      <c r="G909" s="511"/>
      <c r="H909" s="795"/>
      <c r="I909" s="512"/>
      <c r="J909" s="510"/>
      <c r="K909" s="512"/>
      <c r="L909" s="510"/>
      <c r="M909" s="512"/>
      <c r="N909" s="420"/>
    </row>
    <row r="910" spans="1:14" s="101" customFormat="1" ht="37.5" customHeight="1">
      <c r="A910" s="363" t="s">
        <v>704</v>
      </c>
      <c r="B910" s="990"/>
      <c r="C910" s="198" t="s">
        <v>488</v>
      </c>
      <c r="D910" s="214"/>
      <c r="E910" s="628"/>
      <c r="F910" s="626"/>
      <c r="G910" s="787"/>
      <c r="H910" s="788"/>
      <c r="I910" s="627"/>
      <c r="J910" s="628"/>
      <c r="K910" s="627"/>
      <c r="L910" s="628"/>
      <c r="M910" s="627"/>
      <c r="N910" s="420"/>
    </row>
    <row r="911" spans="1:14" s="101" customFormat="1" ht="21.75" customHeight="1">
      <c r="A911" s="363" t="s">
        <v>704</v>
      </c>
      <c r="B911" s="990"/>
      <c r="C911" s="202" t="s">
        <v>435</v>
      </c>
      <c r="D911" s="211" t="s">
        <v>798</v>
      </c>
      <c r="E911" s="505">
        <f t="shared" ref="E911:M911" si="123">E912-E913</f>
        <v>1928</v>
      </c>
      <c r="F911" s="566">
        <f t="shared" si="123"/>
        <v>2945</v>
      </c>
      <c r="G911" s="506">
        <f t="shared" si="123"/>
        <v>3030</v>
      </c>
      <c r="H911" s="550">
        <f t="shared" si="123"/>
        <v>3245</v>
      </c>
      <c r="I911" s="507">
        <f t="shared" si="123"/>
        <v>3260</v>
      </c>
      <c r="J911" s="505">
        <f t="shared" si="123"/>
        <v>3505</v>
      </c>
      <c r="K911" s="507">
        <f t="shared" si="123"/>
        <v>3525</v>
      </c>
      <c r="L911" s="505">
        <f t="shared" si="123"/>
        <v>3785</v>
      </c>
      <c r="M911" s="507">
        <f t="shared" si="123"/>
        <v>3810</v>
      </c>
      <c r="N911" s="420"/>
    </row>
    <row r="912" spans="1:14" s="101" customFormat="1" ht="21.75" customHeight="1">
      <c r="A912" s="363" t="s">
        <v>704</v>
      </c>
      <c r="B912" s="990"/>
      <c r="C912" s="205" t="s">
        <v>99</v>
      </c>
      <c r="D912" s="211" t="s">
        <v>798</v>
      </c>
      <c r="E912" s="547">
        <v>1928</v>
      </c>
      <c r="F912" s="793">
        <v>2945</v>
      </c>
      <c r="G912" s="794">
        <v>3030</v>
      </c>
      <c r="H912" s="545">
        <v>3245</v>
      </c>
      <c r="I912" s="548">
        <v>3260</v>
      </c>
      <c r="J912" s="547">
        <v>3505</v>
      </c>
      <c r="K912" s="548">
        <v>3525</v>
      </c>
      <c r="L912" s="547">
        <v>3785</v>
      </c>
      <c r="M912" s="548">
        <v>3810</v>
      </c>
      <c r="N912" s="420"/>
    </row>
    <row r="913" spans="1:29" s="101" customFormat="1" ht="21.75" customHeight="1">
      <c r="A913" s="363" t="s">
        <v>704</v>
      </c>
      <c r="B913" s="990"/>
      <c r="C913" s="206" t="s">
        <v>98</v>
      </c>
      <c r="D913" s="212" t="s">
        <v>798</v>
      </c>
      <c r="E913" s="510"/>
      <c r="F913" s="568"/>
      <c r="G913" s="511"/>
      <c r="H913" s="795"/>
      <c r="I913" s="512"/>
      <c r="J913" s="510"/>
      <c r="K913" s="512"/>
      <c r="L913" s="510"/>
      <c r="M913" s="512"/>
      <c r="N913" s="420"/>
    </row>
    <row r="914" spans="1:29" s="101" customFormat="1" ht="21.75" customHeight="1">
      <c r="A914" s="363" t="s">
        <v>704</v>
      </c>
      <c r="B914" s="990"/>
      <c r="C914" s="198" t="s">
        <v>489</v>
      </c>
      <c r="D914" s="214"/>
      <c r="E914" s="628"/>
      <c r="F914" s="626"/>
      <c r="G914" s="787"/>
      <c r="H914" s="788"/>
      <c r="I914" s="627"/>
      <c r="J914" s="628"/>
      <c r="K914" s="627"/>
      <c r="L914" s="628"/>
      <c r="M914" s="627"/>
      <c r="N914" s="420"/>
    </row>
    <row r="915" spans="1:29" s="101" customFormat="1" ht="21.75" customHeight="1">
      <c r="A915" s="363" t="s">
        <v>704</v>
      </c>
      <c r="B915" s="990"/>
      <c r="C915" s="201" t="s">
        <v>435</v>
      </c>
      <c r="D915" s="211" t="s">
        <v>798</v>
      </c>
      <c r="E915" s="505">
        <f t="shared" ref="E915:M915" si="124">E916-E917</f>
        <v>-401</v>
      </c>
      <c r="F915" s="566">
        <f t="shared" si="124"/>
        <v>-219</v>
      </c>
      <c r="G915" s="506">
        <f t="shared" si="124"/>
        <v>-180</v>
      </c>
      <c r="H915" s="550">
        <f t="shared" si="124"/>
        <v>-160</v>
      </c>
      <c r="I915" s="507">
        <f t="shared" si="124"/>
        <v>-150</v>
      </c>
      <c r="J915" s="505">
        <f t="shared" si="124"/>
        <v>-150</v>
      </c>
      <c r="K915" s="507">
        <f t="shared" si="124"/>
        <v>-140</v>
      </c>
      <c r="L915" s="505">
        <f t="shared" si="124"/>
        <v>-140</v>
      </c>
      <c r="M915" s="507">
        <f t="shared" si="124"/>
        <v>-130</v>
      </c>
      <c r="N915" s="420"/>
    </row>
    <row r="916" spans="1:29" s="101" customFormat="1" ht="21.75" customHeight="1">
      <c r="A916" s="363" t="s">
        <v>704</v>
      </c>
      <c r="B916" s="990"/>
      <c r="C916" s="202" t="s">
        <v>99</v>
      </c>
      <c r="D916" s="211" t="s">
        <v>798</v>
      </c>
      <c r="E916" s="547"/>
      <c r="F916" s="793"/>
      <c r="G916" s="794"/>
      <c r="H916" s="545"/>
      <c r="I916" s="548"/>
      <c r="J916" s="547"/>
      <c r="K916" s="548"/>
      <c r="L916" s="547"/>
      <c r="M916" s="548"/>
      <c r="N916" s="420"/>
    </row>
    <row r="917" spans="1:29" s="101" customFormat="1" ht="21.75" customHeight="1">
      <c r="A917" s="363" t="s">
        <v>704</v>
      </c>
      <c r="B917" s="990"/>
      <c r="C917" s="203" t="s">
        <v>98</v>
      </c>
      <c r="D917" s="212" t="s">
        <v>798</v>
      </c>
      <c r="E917" s="510">
        <v>401</v>
      </c>
      <c r="F917" s="568">
        <v>219</v>
      </c>
      <c r="G917" s="511">
        <v>180</v>
      </c>
      <c r="H917" s="795">
        <v>160</v>
      </c>
      <c r="I917" s="512">
        <v>150</v>
      </c>
      <c r="J917" s="510">
        <v>150</v>
      </c>
      <c r="K917" s="512">
        <v>140</v>
      </c>
      <c r="L917" s="510">
        <v>140</v>
      </c>
      <c r="M917" s="512">
        <v>130</v>
      </c>
      <c r="N917" s="420"/>
    </row>
    <row r="918" spans="1:29" s="101" customFormat="1" ht="21.75" customHeight="1">
      <c r="A918" s="363" t="s">
        <v>704</v>
      </c>
      <c r="B918" s="990"/>
      <c r="C918" s="198" t="s">
        <v>490</v>
      </c>
      <c r="D918" s="214"/>
      <c r="E918" s="628"/>
      <c r="F918" s="626"/>
      <c r="G918" s="787"/>
      <c r="H918" s="788"/>
      <c r="I918" s="627"/>
      <c r="J918" s="628"/>
      <c r="K918" s="627"/>
      <c r="L918" s="628"/>
      <c r="M918" s="627"/>
      <c r="N918" s="420"/>
    </row>
    <row r="919" spans="1:29" s="101" customFormat="1" ht="21.75" customHeight="1">
      <c r="A919" s="363" t="s">
        <v>704</v>
      </c>
      <c r="B919" s="990"/>
      <c r="C919" s="201" t="s">
        <v>435</v>
      </c>
      <c r="D919" s="211" t="s">
        <v>798</v>
      </c>
      <c r="E919" s="505">
        <f t="shared" ref="E919:M919" si="125">E920-E921</f>
        <v>0</v>
      </c>
      <c r="F919" s="566">
        <f t="shared" si="125"/>
        <v>0</v>
      </c>
      <c r="G919" s="506">
        <f t="shared" si="125"/>
        <v>0</v>
      </c>
      <c r="H919" s="550">
        <f t="shared" si="125"/>
        <v>0</v>
      </c>
      <c r="I919" s="507">
        <f t="shared" si="125"/>
        <v>0</v>
      </c>
      <c r="J919" s="505">
        <f t="shared" si="125"/>
        <v>0</v>
      </c>
      <c r="K919" s="507">
        <f t="shared" si="125"/>
        <v>0</v>
      </c>
      <c r="L919" s="505">
        <f t="shared" si="125"/>
        <v>0</v>
      </c>
      <c r="M919" s="507">
        <f t="shared" si="125"/>
        <v>0</v>
      </c>
      <c r="N919" s="420"/>
    </row>
    <row r="920" spans="1:29" s="101" customFormat="1" ht="21.75" customHeight="1">
      <c r="A920" s="363" t="s">
        <v>704</v>
      </c>
      <c r="B920" s="990"/>
      <c r="C920" s="202" t="s">
        <v>99</v>
      </c>
      <c r="D920" s="211" t="s">
        <v>798</v>
      </c>
      <c r="E920" s="547"/>
      <c r="F920" s="793"/>
      <c r="G920" s="794"/>
      <c r="H920" s="545"/>
      <c r="I920" s="548"/>
      <c r="J920" s="547"/>
      <c r="K920" s="548"/>
      <c r="L920" s="547"/>
      <c r="M920" s="548"/>
      <c r="N920" s="420"/>
    </row>
    <row r="921" spans="1:29" s="101" customFormat="1" ht="21.75" customHeight="1">
      <c r="A921" s="363" t="s">
        <v>704</v>
      </c>
      <c r="B921" s="990"/>
      <c r="C921" s="203" t="s">
        <v>98</v>
      </c>
      <c r="D921" s="212" t="s">
        <v>798</v>
      </c>
      <c r="E921" s="510"/>
      <c r="F921" s="568"/>
      <c r="G921" s="511"/>
      <c r="H921" s="795"/>
      <c r="I921" s="512"/>
      <c r="J921" s="510"/>
      <c r="K921" s="512"/>
      <c r="L921" s="510"/>
      <c r="M921" s="512"/>
      <c r="N921" s="420"/>
    </row>
    <row r="922" spans="1:29" s="14" customFormat="1" ht="21" customHeight="1">
      <c r="A922" s="274" t="s">
        <v>688</v>
      </c>
      <c r="C922" s="964" t="s">
        <v>527</v>
      </c>
      <c r="D922" s="965"/>
      <c r="E922" s="965"/>
      <c r="F922" s="965"/>
      <c r="G922" s="965"/>
      <c r="H922" s="965"/>
      <c r="I922" s="965"/>
      <c r="J922" s="965"/>
      <c r="K922" s="965"/>
      <c r="L922" s="965"/>
      <c r="M922" s="966"/>
      <c r="N922" s="419"/>
      <c r="O922" s="13"/>
      <c r="P922" s="13"/>
      <c r="Q922" s="13"/>
      <c r="R922" s="13"/>
      <c r="S922" s="13"/>
      <c r="T922" s="13"/>
      <c r="U922" s="13"/>
      <c r="V922" s="13"/>
      <c r="W922" s="13"/>
      <c r="X922" s="13"/>
      <c r="Y922" s="13"/>
      <c r="Z922" s="13"/>
      <c r="AA922" s="13"/>
      <c r="AB922" s="13"/>
      <c r="AC922" s="13"/>
    </row>
    <row r="923" spans="1:29" ht="25.5">
      <c r="A923" s="274" t="s">
        <v>688</v>
      </c>
      <c r="B923" s="973" t="s">
        <v>527</v>
      </c>
      <c r="C923" s="97" t="s">
        <v>540</v>
      </c>
      <c r="D923" s="395" t="s">
        <v>541</v>
      </c>
      <c r="E923" s="810">
        <f t="shared" ref="E923:M923" si="126">E924+E925+E926+E927+E928</f>
        <v>0.8</v>
      </c>
      <c r="F923" s="811">
        <f t="shared" si="126"/>
        <v>1</v>
      </c>
      <c r="G923" s="812">
        <f t="shared" si="126"/>
        <v>1.3</v>
      </c>
      <c r="H923" s="813">
        <f t="shared" si="126"/>
        <v>0.8</v>
      </c>
      <c r="I923" s="812">
        <f t="shared" si="126"/>
        <v>0.9</v>
      </c>
      <c r="J923" s="813">
        <f t="shared" si="126"/>
        <v>0.8</v>
      </c>
      <c r="K923" s="812">
        <f t="shared" si="126"/>
        <v>0.9</v>
      </c>
      <c r="L923" s="813">
        <f t="shared" si="126"/>
        <v>0.8</v>
      </c>
      <c r="M923" s="812">
        <f t="shared" si="126"/>
        <v>0.9</v>
      </c>
      <c r="N923" s="417"/>
      <c r="O923" s="11"/>
      <c r="P923" s="11"/>
      <c r="Q923" s="11"/>
      <c r="R923" s="11"/>
      <c r="S923" s="11"/>
      <c r="T923" s="11"/>
      <c r="U923" s="11"/>
      <c r="V923" s="11"/>
      <c r="W923" s="11"/>
      <c r="X923" s="11"/>
      <c r="Y923" s="11"/>
      <c r="Z923" s="11"/>
      <c r="AA923" s="11"/>
      <c r="AB923" s="11"/>
      <c r="AC923" s="11"/>
    </row>
    <row r="924" spans="1:29" ht="25.5">
      <c r="A924" s="274" t="s">
        <v>688</v>
      </c>
      <c r="B924" s="974"/>
      <c r="C924" s="178" t="s">
        <v>680</v>
      </c>
      <c r="D924" s="211" t="s">
        <v>541</v>
      </c>
      <c r="E924" s="814"/>
      <c r="F924" s="815"/>
      <c r="G924" s="816"/>
      <c r="H924" s="817"/>
      <c r="I924" s="818"/>
      <c r="J924" s="814"/>
      <c r="K924" s="818"/>
      <c r="L924" s="814"/>
      <c r="M924" s="818"/>
      <c r="N924" s="417"/>
      <c r="O924" s="11"/>
      <c r="P924" s="11"/>
      <c r="Q924" s="11"/>
      <c r="R924" s="11"/>
      <c r="S924" s="11"/>
      <c r="T924" s="11"/>
      <c r="U924" s="11"/>
      <c r="V924" s="11"/>
      <c r="W924" s="11"/>
      <c r="X924" s="11"/>
      <c r="Y924" s="11"/>
      <c r="Z924" s="11"/>
      <c r="AA924" s="11"/>
      <c r="AB924" s="11"/>
      <c r="AC924" s="11"/>
    </row>
    <row r="925" spans="1:29" ht="25.5">
      <c r="A925" s="274" t="s">
        <v>688</v>
      </c>
      <c r="B925" s="974"/>
      <c r="C925" s="178" t="s">
        <v>681</v>
      </c>
      <c r="D925" s="211" t="s">
        <v>541</v>
      </c>
      <c r="E925" s="819"/>
      <c r="F925" s="820"/>
      <c r="G925" s="821"/>
      <c r="H925" s="822"/>
      <c r="I925" s="823"/>
      <c r="J925" s="819"/>
      <c r="K925" s="823"/>
      <c r="L925" s="819"/>
      <c r="M925" s="823"/>
      <c r="N925" s="417"/>
      <c r="O925" s="11"/>
      <c r="P925" s="11"/>
      <c r="Q925" s="11"/>
      <c r="R925" s="11"/>
      <c r="S925" s="11"/>
      <c r="T925" s="11"/>
      <c r="U925" s="11"/>
      <c r="V925" s="11"/>
      <c r="W925" s="11"/>
      <c r="X925" s="11"/>
      <c r="Y925" s="11"/>
      <c r="Z925" s="11"/>
      <c r="AA925" s="11"/>
      <c r="AB925" s="11"/>
      <c r="AC925" s="11"/>
    </row>
    <row r="926" spans="1:29" ht="25.5">
      <c r="A926" s="274" t="s">
        <v>688</v>
      </c>
      <c r="B926" s="974"/>
      <c r="C926" s="178" t="s">
        <v>682</v>
      </c>
      <c r="D926" s="211" t="s">
        <v>541</v>
      </c>
      <c r="E926" s="819"/>
      <c r="F926" s="820"/>
      <c r="G926" s="821"/>
      <c r="H926" s="822"/>
      <c r="I926" s="823"/>
      <c r="J926" s="819"/>
      <c r="K926" s="823"/>
      <c r="L926" s="819"/>
      <c r="M926" s="823"/>
      <c r="N926" s="417"/>
      <c r="O926" s="11"/>
      <c r="P926" s="11"/>
      <c r="Q926" s="11"/>
      <c r="R926" s="11"/>
      <c r="S926" s="11"/>
      <c r="T926" s="11"/>
      <c r="U926" s="11"/>
      <c r="V926" s="11"/>
      <c r="W926" s="11"/>
      <c r="X926" s="11"/>
      <c r="Y926" s="11"/>
      <c r="Z926" s="11"/>
      <c r="AA926" s="11"/>
      <c r="AB926" s="11"/>
      <c r="AC926" s="11"/>
    </row>
    <row r="927" spans="1:29" ht="25.5">
      <c r="A927" s="274" t="s">
        <v>688</v>
      </c>
      <c r="B927" s="975"/>
      <c r="C927" s="178" t="s">
        <v>136</v>
      </c>
      <c r="D927" s="211" t="s">
        <v>541</v>
      </c>
      <c r="E927" s="820">
        <v>0.4</v>
      </c>
      <c r="F927" s="820">
        <v>0.2</v>
      </c>
      <c r="G927" s="821">
        <v>0.5</v>
      </c>
      <c r="H927" s="822"/>
      <c r="I927" s="821"/>
      <c r="J927" s="822"/>
      <c r="K927" s="821"/>
      <c r="L927" s="822"/>
      <c r="M927" s="822"/>
      <c r="N927" s="417"/>
      <c r="O927" s="11"/>
      <c r="P927" s="11"/>
      <c r="Q927" s="11"/>
      <c r="R927" s="11"/>
      <c r="S927" s="11"/>
      <c r="T927" s="11"/>
      <c r="U927" s="11"/>
      <c r="V927" s="11"/>
      <c r="W927" s="11"/>
      <c r="X927" s="11"/>
      <c r="Y927" s="11"/>
      <c r="Z927" s="11"/>
      <c r="AA927" s="11"/>
      <c r="AB927" s="11"/>
      <c r="AC927" s="11"/>
    </row>
    <row r="928" spans="1:29" ht="25.5">
      <c r="A928" s="274" t="s">
        <v>688</v>
      </c>
      <c r="B928" s="975"/>
      <c r="C928" s="179" t="s">
        <v>135</v>
      </c>
      <c r="D928" s="212" t="s">
        <v>541</v>
      </c>
      <c r="E928" s="824">
        <v>0.4</v>
      </c>
      <c r="F928" s="824">
        <v>0.8</v>
      </c>
      <c r="G928" s="825">
        <v>0.8</v>
      </c>
      <c r="H928" s="826">
        <v>0.8</v>
      </c>
      <c r="I928" s="825">
        <v>0.9</v>
      </c>
      <c r="J928" s="826">
        <v>0.8</v>
      </c>
      <c r="K928" s="825">
        <v>0.9</v>
      </c>
      <c r="L928" s="826">
        <v>0.8</v>
      </c>
      <c r="M928" s="825">
        <v>0.9</v>
      </c>
      <c r="N928" s="417"/>
      <c r="O928" s="11"/>
      <c r="P928" s="11"/>
      <c r="Q928" s="11"/>
      <c r="R928" s="11"/>
      <c r="S928" s="11"/>
      <c r="T928" s="11"/>
      <c r="U928" s="11"/>
      <c r="V928" s="11"/>
      <c r="W928" s="11"/>
      <c r="X928" s="11"/>
      <c r="Y928" s="11"/>
      <c r="Z928" s="11"/>
      <c r="AA928" s="11"/>
      <c r="AB928" s="11"/>
      <c r="AC928" s="11"/>
    </row>
    <row r="929" spans="1:29" ht="25.5">
      <c r="A929" s="274" t="s">
        <v>688</v>
      </c>
      <c r="B929" s="976"/>
      <c r="C929" s="383" t="s">
        <v>268</v>
      </c>
      <c r="D929" s="384" t="s">
        <v>543</v>
      </c>
      <c r="E929" s="827">
        <v>27.5</v>
      </c>
      <c r="F929" s="828">
        <v>27.7</v>
      </c>
      <c r="G929" s="829">
        <v>28.1</v>
      </c>
      <c r="H929" s="830">
        <v>28.5</v>
      </c>
      <c r="I929" s="827">
        <v>28.5</v>
      </c>
      <c r="J929" s="831">
        <v>28.9</v>
      </c>
      <c r="K929" s="827">
        <v>28.9</v>
      </c>
      <c r="L929" s="831">
        <v>29.2</v>
      </c>
      <c r="M929" s="827">
        <v>29.2</v>
      </c>
      <c r="N929" s="417"/>
      <c r="O929" s="11"/>
      <c r="P929" s="11"/>
      <c r="Q929" s="11"/>
      <c r="R929" s="11"/>
      <c r="S929" s="11"/>
      <c r="T929" s="11"/>
      <c r="U929" s="11"/>
      <c r="V929" s="11"/>
      <c r="W929" s="11"/>
      <c r="X929" s="11"/>
      <c r="Y929" s="11"/>
      <c r="Z929" s="11"/>
      <c r="AA929" s="11"/>
      <c r="AB929" s="11"/>
      <c r="AC929" s="11"/>
    </row>
    <row r="930" spans="1:29" s="14" customFormat="1" ht="30" customHeight="1">
      <c r="A930" s="274" t="s">
        <v>689</v>
      </c>
      <c r="C930" s="964" t="s">
        <v>518</v>
      </c>
      <c r="D930" s="965"/>
      <c r="E930" s="965"/>
      <c r="F930" s="965"/>
      <c r="G930" s="965"/>
      <c r="H930" s="965"/>
      <c r="I930" s="965"/>
      <c r="J930" s="965"/>
      <c r="K930" s="965"/>
      <c r="L930" s="965"/>
      <c r="M930" s="278"/>
      <c r="N930" s="419"/>
      <c r="O930" s="13"/>
      <c r="P930" s="13"/>
      <c r="Q930" s="13"/>
      <c r="R930" s="13"/>
      <c r="S930" s="13"/>
      <c r="T930" s="13"/>
      <c r="U930" s="13"/>
      <c r="V930" s="13"/>
      <c r="W930" s="13"/>
      <c r="X930" s="13"/>
      <c r="Y930" s="13"/>
      <c r="Z930" s="13"/>
      <c r="AA930" s="13"/>
      <c r="AB930" s="13"/>
      <c r="AC930" s="13"/>
    </row>
    <row r="931" spans="1:29" ht="29.25" customHeight="1">
      <c r="A931" s="274" t="s">
        <v>689</v>
      </c>
      <c r="B931" s="959" t="s">
        <v>518</v>
      </c>
      <c r="C931" s="323" t="s">
        <v>333</v>
      </c>
      <c r="D931" s="324" t="s">
        <v>549</v>
      </c>
      <c r="E931" s="325">
        <f>E934+E948</f>
        <v>0</v>
      </c>
      <c r="F931" s="326">
        <f>F934+F948</f>
        <v>0</v>
      </c>
      <c r="G931" s="327">
        <f t="shared" ref="G931:M931" si="127">G934+G948</f>
        <v>0</v>
      </c>
      <c r="H931" s="325">
        <f t="shared" si="127"/>
        <v>0</v>
      </c>
      <c r="I931" s="327">
        <f t="shared" si="127"/>
        <v>0</v>
      </c>
      <c r="J931" s="325">
        <f t="shared" si="127"/>
        <v>0</v>
      </c>
      <c r="K931" s="327">
        <f t="shared" si="127"/>
        <v>0</v>
      </c>
      <c r="L931" s="325">
        <f t="shared" si="127"/>
        <v>0</v>
      </c>
      <c r="M931" s="327">
        <f t="shared" si="127"/>
        <v>0</v>
      </c>
      <c r="N931" s="417"/>
    </row>
    <row r="932" spans="1:29" ht="29.25" customHeight="1">
      <c r="A932" s="274" t="s">
        <v>689</v>
      </c>
      <c r="B932" s="959"/>
      <c r="C932" s="323" t="s">
        <v>330</v>
      </c>
      <c r="D932" s="324" t="s">
        <v>549</v>
      </c>
      <c r="E932" s="325">
        <f>E941+E955</f>
        <v>0</v>
      </c>
      <c r="F932" s="326">
        <f t="shared" ref="F932:M932" si="128">F941+F955</f>
        <v>0</v>
      </c>
      <c r="G932" s="327">
        <f t="shared" si="128"/>
        <v>0</v>
      </c>
      <c r="H932" s="325">
        <f t="shared" si="128"/>
        <v>0</v>
      </c>
      <c r="I932" s="327">
        <f t="shared" si="128"/>
        <v>0</v>
      </c>
      <c r="J932" s="325">
        <f t="shared" si="128"/>
        <v>0</v>
      </c>
      <c r="K932" s="327">
        <f t="shared" si="128"/>
        <v>0</v>
      </c>
      <c r="L932" s="325">
        <f t="shared" si="128"/>
        <v>0</v>
      </c>
      <c r="M932" s="327">
        <f t="shared" si="128"/>
        <v>0</v>
      </c>
      <c r="N932" s="417"/>
    </row>
    <row r="933" spans="1:29" ht="29.25" customHeight="1">
      <c r="A933" s="274" t="s">
        <v>689</v>
      </c>
      <c r="B933" s="959"/>
      <c r="C933" s="210" t="s">
        <v>331</v>
      </c>
      <c r="D933" s="223"/>
      <c r="E933" s="341"/>
      <c r="F933" s="342"/>
      <c r="G933" s="343"/>
      <c r="H933" s="341"/>
      <c r="I933" s="343"/>
      <c r="J933" s="341"/>
      <c r="K933" s="343"/>
      <c r="L933" s="334"/>
      <c r="M933" s="335"/>
      <c r="N933" s="417"/>
    </row>
    <row r="934" spans="1:29" ht="29.25" customHeight="1">
      <c r="A934" s="274" t="s">
        <v>689</v>
      </c>
      <c r="B934" s="959"/>
      <c r="C934" s="33" t="s">
        <v>244</v>
      </c>
      <c r="D934" s="211" t="s">
        <v>549</v>
      </c>
      <c r="E934" s="121"/>
      <c r="F934" s="122"/>
      <c r="G934" s="123"/>
      <c r="H934" s="176"/>
      <c r="I934" s="132"/>
      <c r="J934" s="121"/>
      <c r="K934" s="132"/>
      <c r="L934" s="121"/>
      <c r="M934" s="132"/>
      <c r="N934" s="417"/>
    </row>
    <row r="935" spans="1:29" ht="29.25" customHeight="1">
      <c r="A935" s="274" t="s">
        <v>689</v>
      </c>
      <c r="B935" s="959"/>
      <c r="C935" s="124" t="s">
        <v>162</v>
      </c>
      <c r="D935" s="211" t="s">
        <v>169</v>
      </c>
      <c r="E935" s="227"/>
      <c r="F935" s="127"/>
      <c r="G935" s="128"/>
      <c r="H935" s="177"/>
      <c r="I935" s="134"/>
      <c r="J935" s="126"/>
      <c r="K935" s="134"/>
      <c r="L935" s="126"/>
      <c r="M935" s="134"/>
      <c r="N935" s="417"/>
    </row>
    <row r="936" spans="1:29" ht="29.25" customHeight="1">
      <c r="A936" s="274" t="s">
        <v>689</v>
      </c>
      <c r="B936" s="959"/>
      <c r="C936" s="124" t="s">
        <v>163</v>
      </c>
      <c r="D936" s="211" t="s">
        <v>169</v>
      </c>
      <c r="E936" s="227"/>
      <c r="F936" s="127"/>
      <c r="G936" s="128"/>
      <c r="H936" s="177"/>
      <c r="I936" s="134"/>
      <c r="J936" s="126"/>
      <c r="K936" s="134"/>
      <c r="L936" s="126"/>
      <c r="M936" s="134"/>
      <c r="N936" s="417"/>
    </row>
    <row r="937" spans="1:29" ht="29.25" customHeight="1">
      <c r="A937" s="274" t="s">
        <v>689</v>
      </c>
      <c r="B937" s="959"/>
      <c r="C937" s="124" t="s">
        <v>164</v>
      </c>
      <c r="D937" s="211" t="s">
        <v>169</v>
      </c>
      <c r="E937" s="227"/>
      <c r="F937" s="127"/>
      <c r="G937" s="128"/>
      <c r="H937" s="177"/>
      <c r="I937" s="134"/>
      <c r="J937" s="126"/>
      <c r="K937" s="134"/>
      <c r="L937" s="126"/>
      <c r="M937" s="134"/>
      <c r="N937" s="417"/>
    </row>
    <row r="938" spans="1:29" ht="29.25" customHeight="1">
      <c r="A938" s="274" t="s">
        <v>689</v>
      </c>
      <c r="B938" s="959"/>
      <c r="C938" s="124" t="s">
        <v>165</v>
      </c>
      <c r="D938" s="211" t="s">
        <v>169</v>
      </c>
      <c r="E938" s="227"/>
      <c r="F938" s="127"/>
      <c r="G938" s="128"/>
      <c r="H938" s="177"/>
      <c r="I938" s="134"/>
      <c r="J938" s="126"/>
      <c r="K938" s="134"/>
      <c r="L938" s="126"/>
      <c r="M938" s="134"/>
      <c r="N938" s="417"/>
    </row>
    <row r="939" spans="1:29" ht="29.25" customHeight="1">
      <c r="A939" s="274" t="s">
        <v>689</v>
      </c>
      <c r="B939" s="959"/>
      <c r="C939" s="124" t="s">
        <v>166</v>
      </c>
      <c r="D939" s="211" t="s">
        <v>169</v>
      </c>
      <c r="E939" s="227"/>
      <c r="F939" s="127"/>
      <c r="G939" s="128"/>
      <c r="H939" s="177"/>
      <c r="I939" s="134"/>
      <c r="J939" s="126"/>
      <c r="K939" s="134"/>
      <c r="L939" s="126"/>
      <c r="M939" s="134"/>
      <c r="N939" s="417"/>
    </row>
    <row r="940" spans="1:29" ht="29.25" customHeight="1">
      <c r="A940" s="274" t="s">
        <v>689</v>
      </c>
      <c r="B940" s="959"/>
      <c r="C940" s="124" t="s">
        <v>167</v>
      </c>
      <c r="D940" s="211" t="s">
        <v>169</v>
      </c>
      <c r="E940" s="126"/>
      <c r="F940" s="127"/>
      <c r="G940" s="128"/>
      <c r="H940" s="177"/>
      <c r="I940" s="134"/>
      <c r="J940" s="126"/>
      <c r="K940" s="134"/>
      <c r="L940" s="126"/>
      <c r="M940" s="134"/>
      <c r="N940" s="417"/>
    </row>
    <row r="941" spans="1:29" ht="29.25" customHeight="1">
      <c r="A941" s="274" t="s">
        <v>689</v>
      </c>
      <c r="B941" s="959"/>
      <c r="C941" s="33" t="s">
        <v>245</v>
      </c>
      <c r="D941" s="211" t="s">
        <v>169</v>
      </c>
      <c r="E941" s="121"/>
      <c r="F941" s="122"/>
      <c r="G941" s="123"/>
      <c r="H941" s="176"/>
      <c r="I941" s="132"/>
      <c r="J941" s="121"/>
      <c r="K941" s="132"/>
      <c r="L941" s="121"/>
      <c r="M941" s="132"/>
      <c r="N941" s="417"/>
    </row>
    <row r="942" spans="1:29" ht="29.25" customHeight="1">
      <c r="A942" s="274" t="s">
        <v>689</v>
      </c>
      <c r="B942" s="959"/>
      <c r="C942" s="124" t="s">
        <v>162</v>
      </c>
      <c r="D942" s="211" t="s">
        <v>169</v>
      </c>
      <c r="E942" s="227"/>
      <c r="F942" s="127"/>
      <c r="G942" s="128"/>
      <c r="H942" s="177"/>
      <c r="I942" s="134"/>
      <c r="J942" s="126"/>
      <c r="K942" s="134"/>
      <c r="L942" s="126"/>
      <c r="M942" s="134"/>
      <c r="N942" s="417"/>
    </row>
    <row r="943" spans="1:29" ht="29.25" customHeight="1">
      <c r="A943" s="274" t="s">
        <v>689</v>
      </c>
      <c r="B943" s="959"/>
      <c r="C943" s="124" t="s">
        <v>164</v>
      </c>
      <c r="D943" s="211" t="s">
        <v>169</v>
      </c>
      <c r="E943" s="227"/>
      <c r="F943" s="127"/>
      <c r="G943" s="128"/>
      <c r="H943" s="177"/>
      <c r="I943" s="134"/>
      <c r="J943" s="126"/>
      <c r="K943" s="134"/>
      <c r="L943" s="126"/>
      <c r="M943" s="134"/>
      <c r="N943" s="417"/>
    </row>
    <row r="944" spans="1:29" ht="29.25" customHeight="1">
      <c r="A944" s="274" t="s">
        <v>689</v>
      </c>
      <c r="B944" s="959"/>
      <c r="C944" s="124" t="s">
        <v>168</v>
      </c>
      <c r="D944" s="211" t="s">
        <v>169</v>
      </c>
      <c r="E944" s="227"/>
      <c r="F944" s="127"/>
      <c r="G944" s="128"/>
      <c r="H944" s="177"/>
      <c r="I944" s="134"/>
      <c r="J944" s="126"/>
      <c r="K944" s="134"/>
      <c r="L944" s="126"/>
      <c r="M944" s="134"/>
      <c r="N944" s="417"/>
    </row>
    <row r="945" spans="1:14" ht="29.25" customHeight="1">
      <c r="A945" s="274" t="s">
        <v>689</v>
      </c>
      <c r="B945" s="959"/>
      <c r="C945" s="124" t="s">
        <v>166</v>
      </c>
      <c r="D945" s="211" t="s">
        <v>169</v>
      </c>
      <c r="E945" s="227"/>
      <c r="F945" s="127"/>
      <c r="G945" s="128"/>
      <c r="H945" s="177"/>
      <c r="I945" s="134"/>
      <c r="J945" s="126"/>
      <c r="K945" s="134"/>
      <c r="L945" s="126"/>
      <c r="M945" s="134"/>
      <c r="N945" s="417"/>
    </row>
    <row r="946" spans="1:14" ht="29.25" customHeight="1">
      <c r="A946" s="274" t="s">
        <v>689</v>
      </c>
      <c r="B946" s="959"/>
      <c r="C946" s="124" t="s">
        <v>167</v>
      </c>
      <c r="D946" s="211" t="s">
        <v>169</v>
      </c>
      <c r="E946" s="227"/>
      <c r="F946" s="127"/>
      <c r="G946" s="128"/>
      <c r="H946" s="177"/>
      <c r="I946" s="134"/>
      <c r="J946" s="126"/>
      <c r="K946" s="134"/>
      <c r="L946" s="126"/>
      <c r="M946" s="134"/>
      <c r="N946" s="417"/>
    </row>
    <row r="947" spans="1:14" ht="29.25" customHeight="1">
      <c r="A947" s="274" t="s">
        <v>689</v>
      </c>
      <c r="B947" s="959"/>
      <c r="C947" s="210" t="s">
        <v>170</v>
      </c>
      <c r="D947" s="213"/>
      <c r="E947" s="344"/>
      <c r="F947" s="345"/>
      <c r="G947" s="346"/>
      <c r="H947" s="347"/>
      <c r="I947" s="348"/>
      <c r="J947" s="349"/>
      <c r="K947" s="348"/>
      <c r="L947" s="349"/>
      <c r="M947" s="348"/>
      <c r="N947" s="417"/>
    </row>
    <row r="948" spans="1:14" ht="29.25" customHeight="1">
      <c r="A948" s="274" t="s">
        <v>689</v>
      </c>
      <c r="B948" s="959"/>
      <c r="C948" s="190" t="s">
        <v>246</v>
      </c>
      <c r="D948" s="211" t="s">
        <v>169</v>
      </c>
      <c r="E948" s="121"/>
      <c r="F948" s="122"/>
      <c r="G948" s="123"/>
      <c r="H948" s="176"/>
      <c r="I948" s="132"/>
      <c r="J948" s="121"/>
      <c r="K948" s="132"/>
      <c r="L948" s="121"/>
      <c r="M948" s="132"/>
      <c r="N948" s="417"/>
    </row>
    <row r="949" spans="1:14" ht="29.25" customHeight="1">
      <c r="A949" s="274" t="s">
        <v>689</v>
      </c>
      <c r="B949" s="959"/>
      <c r="C949" s="124" t="s">
        <v>162</v>
      </c>
      <c r="D949" s="211" t="s">
        <v>169</v>
      </c>
      <c r="E949" s="227"/>
      <c r="F949" s="127"/>
      <c r="G949" s="128"/>
      <c r="H949" s="177"/>
      <c r="I949" s="134"/>
      <c r="J949" s="126"/>
      <c r="K949" s="134"/>
      <c r="L949" s="126"/>
      <c r="M949" s="134"/>
      <c r="N949" s="417"/>
    </row>
    <row r="950" spans="1:14" ht="29.25" customHeight="1">
      <c r="A950" s="274" t="s">
        <v>689</v>
      </c>
      <c r="B950" s="959"/>
      <c r="C950" s="124" t="s">
        <v>163</v>
      </c>
      <c r="D950" s="211" t="s">
        <v>169</v>
      </c>
      <c r="E950" s="227"/>
      <c r="F950" s="127"/>
      <c r="G950" s="128"/>
      <c r="H950" s="177"/>
      <c r="I950" s="134"/>
      <c r="J950" s="126"/>
      <c r="K950" s="134"/>
      <c r="L950" s="126"/>
      <c r="M950" s="134"/>
      <c r="N950" s="417"/>
    </row>
    <row r="951" spans="1:14" ht="29.25" customHeight="1">
      <c r="A951" s="274" t="s">
        <v>689</v>
      </c>
      <c r="B951" s="959"/>
      <c r="C951" s="124" t="s">
        <v>164</v>
      </c>
      <c r="D951" s="211" t="s">
        <v>169</v>
      </c>
      <c r="E951" s="227"/>
      <c r="F951" s="127"/>
      <c r="G951" s="128"/>
      <c r="H951" s="177"/>
      <c r="I951" s="134"/>
      <c r="J951" s="126"/>
      <c r="K951" s="134"/>
      <c r="L951" s="126"/>
      <c r="M951" s="134"/>
      <c r="N951" s="417"/>
    </row>
    <row r="952" spans="1:14" ht="29.25" customHeight="1">
      <c r="A952" s="274" t="s">
        <v>689</v>
      </c>
      <c r="B952" s="959"/>
      <c r="C952" s="124" t="s">
        <v>165</v>
      </c>
      <c r="D952" s="211" t="s">
        <v>169</v>
      </c>
      <c r="E952" s="227"/>
      <c r="F952" s="127"/>
      <c r="G952" s="128"/>
      <c r="H952" s="177"/>
      <c r="I952" s="134"/>
      <c r="J952" s="126"/>
      <c r="K952" s="134"/>
      <c r="L952" s="126"/>
      <c r="M952" s="134"/>
      <c r="N952" s="417"/>
    </row>
    <row r="953" spans="1:14" ht="29.25" customHeight="1">
      <c r="A953" s="274" t="s">
        <v>689</v>
      </c>
      <c r="B953" s="959"/>
      <c r="C953" s="124" t="s">
        <v>166</v>
      </c>
      <c r="D953" s="211" t="s">
        <v>169</v>
      </c>
      <c r="E953" s="227"/>
      <c r="F953" s="127"/>
      <c r="G953" s="128"/>
      <c r="H953" s="177"/>
      <c r="I953" s="134"/>
      <c r="J953" s="126"/>
      <c r="K953" s="134"/>
      <c r="L953" s="126"/>
      <c r="M953" s="134"/>
      <c r="N953" s="417"/>
    </row>
    <row r="954" spans="1:14" ht="29.25" customHeight="1">
      <c r="A954" s="274" t="s">
        <v>689</v>
      </c>
      <c r="B954" s="959"/>
      <c r="C954" s="124" t="s">
        <v>167</v>
      </c>
      <c r="D954" s="211" t="s">
        <v>169</v>
      </c>
      <c r="E954" s="227"/>
      <c r="F954" s="127"/>
      <c r="G954" s="128"/>
      <c r="H954" s="177"/>
      <c r="I954" s="134"/>
      <c r="J954" s="126"/>
      <c r="K954" s="134"/>
      <c r="L954" s="126"/>
      <c r="M954" s="134"/>
      <c r="N954" s="417"/>
    </row>
    <row r="955" spans="1:14" ht="29.25" customHeight="1">
      <c r="A955" s="274" t="s">
        <v>689</v>
      </c>
      <c r="B955" s="959"/>
      <c r="C955" s="190" t="s">
        <v>245</v>
      </c>
      <c r="D955" s="211" t="s">
        <v>169</v>
      </c>
      <c r="E955" s="121"/>
      <c r="F955" s="122"/>
      <c r="G955" s="123"/>
      <c r="H955" s="176"/>
      <c r="I955" s="132"/>
      <c r="J955" s="121"/>
      <c r="K955" s="132"/>
      <c r="L955" s="121"/>
      <c r="M955" s="132"/>
      <c r="N955" s="417"/>
    </row>
    <row r="956" spans="1:14" ht="29.25" customHeight="1">
      <c r="A956" s="274" t="s">
        <v>689</v>
      </c>
      <c r="B956" s="959"/>
      <c r="C956" s="124" t="s">
        <v>162</v>
      </c>
      <c r="D956" s="211" t="s">
        <v>169</v>
      </c>
      <c r="E956" s="36"/>
      <c r="F956" s="35"/>
      <c r="G956" s="105"/>
      <c r="H956" s="161"/>
      <c r="I956" s="134"/>
      <c r="J956" s="99"/>
      <c r="K956" s="134"/>
      <c r="L956" s="99"/>
      <c r="M956" s="134"/>
      <c r="N956" s="417"/>
    </row>
    <row r="957" spans="1:14" ht="29.25" customHeight="1">
      <c r="A957" s="274" t="s">
        <v>689</v>
      </c>
      <c r="B957" s="959"/>
      <c r="C957" s="124" t="s">
        <v>164</v>
      </c>
      <c r="D957" s="211" t="s">
        <v>169</v>
      </c>
      <c r="E957" s="36"/>
      <c r="F957" s="35"/>
      <c r="G957" s="105"/>
      <c r="H957" s="161"/>
      <c r="I957" s="134"/>
      <c r="J957" s="99"/>
      <c r="K957" s="134"/>
      <c r="L957" s="99"/>
      <c r="M957" s="134"/>
      <c r="N957" s="417"/>
    </row>
    <row r="958" spans="1:14" ht="29.25" customHeight="1">
      <c r="A958" s="274" t="s">
        <v>689</v>
      </c>
      <c r="B958" s="959"/>
      <c r="C958" s="124" t="s">
        <v>168</v>
      </c>
      <c r="D958" s="211" t="s">
        <v>169</v>
      </c>
      <c r="E958" s="36"/>
      <c r="F958" s="35"/>
      <c r="G958" s="105"/>
      <c r="H958" s="161"/>
      <c r="I958" s="134"/>
      <c r="J958" s="99"/>
      <c r="K958" s="134"/>
      <c r="L958" s="99"/>
      <c r="M958" s="134"/>
      <c r="N958" s="417"/>
    </row>
    <row r="959" spans="1:14" ht="29.25" customHeight="1">
      <c r="A959" s="274" t="s">
        <v>689</v>
      </c>
      <c r="B959" s="959"/>
      <c r="C959" s="124" t="s">
        <v>166</v>
      </c>
      <c r="D959" s="211" t="s">
        <v>169</v>
      </c>
      <c r="E959" s="36"/>
      <c r="F959" s="35"/>
      <c r="G959" s="105"/>
      <c r="H959" s="161"/>
      <c r="I959" s="134"/>
      <c r="J959" s="99"/>
      <c r="K959" s="134"/>
      <c r="L959" s="99"/>
      <c r="M959" s="134"/>
      <c r="N959" s="417"/>
    </row>
    <row r="960" spans="1:14" ht="29.25" customHeight="1">
      <c r="A960" s="274" t="s">
        <v>689</v>
      </c>
      <c r="B960" s="959"/>
      <c r="C960" s="124" t="s">
        <v>167</v>
      </c>
      <c r="D960" s="211" t="s">
        <v>169</v>
      </c>
      <c r="E960" s="36"/>
      <c r="F960" s="35"/>
      <c r="G960" s="105"/>
      <c r="H960" s="161"/>
      <c r="I960" s="134"/>
      <c r="J960" s="99"/>
      <c r="K960" s="134"/>
      <c r="L960" s="99"/>
      <c r="M960" s="134"/>
      <c r="N960" s="417"/>
    </row>
    <row r="961" spans="1:29" s="14" customFormat="1" ht="20.25" customHeight="1">
      <c r="A961" s="274" t="s">
        <v>690</v>
      </c>
      <c r="C961" s="276" t="s">
        <v>528</v>
      </c>
      <c r="D961" s="277"/>
      <c r="E961" s="277"/>
      <c r="F961" s="277"/>
      <c r="G961" s="277"/>
      <c r="H961" s="277"/>
      <c r="I961" s="277"/>
      <c r="J961" s="277"/>
      <c r="K961" s="277"/>
      <c r="L961" s="277"/>
      <c r="M961" s="278"/>
      <c r="N961" s="419"/>
      <c r="O961" s="13"/>
      <c r="P961" s="13"/>
      <c r="Q961" s="13"/>
      <c r="R961" s="13"/>
      <c r="S961" s="13"/>
      <c r="T961" s="13"/>
      <c r="U961" s="13"/>
      <c r="V961" s="13"/>
      <c r="W961" s="13"/>
      <c r="X961" s="13"/>
      <c r="Y961" s="13"/>
      <c r="Z961" s="13"/>
      <c r="AA961" s="13"/>
      <c r="AB961" s="13"/>
      <c r="AC961" s="13"/>
    </row>
    <row r="962" spans="1:29" ht="12.75" customHeight="1">
      <c r="A962" s="274" t="s">
        <v>690</v>
      </c>
      <c r="B962" s="973" t="s">
        <v>529</v>
      </c>
      <c r="C962" s="969" t="s">
        <v>456</v>
      </c>
      <c r="D962" s="259" t="s">
        <v>505</v>
      </c>
      <c r="E962" s="832">
        <v>642944</v>
      </c>
      <c r="F962" s="727">
        <f>E962*F963/100*F964/100</f>
        <v>692037.04997759999</v>
      </c>
      <c r="G962" s="728">
        <f>F962*G963/100*G964/100</f>
        <v>755112.76689780841</v>
      </c>
      <c r="H962" s="729">
        <f>G962*H963/100*H964/100</f>
        <v>828751.36392568261</v>
      </c>
      <c r="I962" s="730">
        <f>G962*I963/100*I964/100</f>
        <v>829098.71579845564</v>
      </c>
      <c r="J962" s="726">
        <f>H962*J963/100*J964/100</f>
        <v>923958.32061346516</v>
      </c>
      <c r="K962" s="730">
        <f>I962*K963/100*K964/100</f>
        <v>928880.74624479981</v>
      </c>
      <c r="L962" s="726">
        <f>J962*L963/100*L964/100</f>
        <v>1023468.6317435353</v>
      </c>
      <c r="M962" s="734">
        <f>K962*M963/100*M964/100</f>
        <v>1035827.4309636947</v>
      </c>
      <c r="N962" s="417"/>
      <c r="O962" s="11"/>
      <c r="P962" s="11"/>
      <c r="Q962" s="11"/>
      <c r="R962" s="11"/>
      <c r="S962" s="11"/>
      <c r="T962" s="11"/>
      <c r="U962" s="11"/>
      <c r="V962" s="11"/>
      <c r="W962" s="11"/>
      <c r="X962" s="11"/>
      <c r="Y962" s="11"/>
      <c r="Z962" s="11"/>
      <c r="AA962" s="11"/>
      <c r="AB962" s="11"/>
      <c r="AC962" s="11"/>
    </row>
    <row r="963" spans="1:29" ht="12.75" customHeight="1">
      <c r="A963" s="274" t="s">
        <v>690</v>
      </c>
      <c r="B963" s="959"/>
      <c r="C963" s="1003"/>
      <c r="D963" s="211" t="s">
        <v>564</v>
      </c>
      <c r="E963" s="487">
        <v>90.5</v>
      </c>
      <c r="F963" s="494">
        <v>100.1262</v>
      </c>
      <c r="G963" s="490">
        <v>93.5</v>
      </c>
      <c r="H963" s="492">
        <v>102</v>
      </c>
      <c r="I963" s="493">
        <v>103</v>
      </c>
      <c r="J963" s="487">
        <v>104</v>
      </c>
      <c r="K963" s="493">
        <v>105</v>
      </c>
      <c r="L963" s="487">
        <v>104.5</v>
      </c>
      <c r="M963" s="493">
        <v>105.5</v>
      </c>
      <c r="N963" s="417"/>
      <c r="O963" s="11"/>
      <c r="P963" s="11"/>
      <c r="Q963" s="11"/>
      <c r="R963" s="11"/>
      <c r="S963" s="11"/>
      <c r="T963" s="11"/>
      <c r="U963" s="11"/>
      <c r="V963" s="11"/>
      <c r="W963" s="11"/>
      <c r="X963" s="11"/>
      <c r="Y963" s="11"/>
      <c r="Z963" s="11"/>
      <c r="AA963" s="11"/>
      <c r="AB963" s="11"/>
      <c r="AC963" s="11"/>
    </row>
    <row r="964" spans="1:29" ht="12.75" customHeight="1">
      <c r="A964" s="274" t="s">
        <v>690</v>
      </c>
      <c r="B964" s="959"/>
      <c r="C964" s="124" t="s">
        <v>574</v>
      </c>
      <c r="D964" s="222" t="s">
        <v>515</v>
      </c>
      <c r="E964" s="833">
        <v>106.6</v>
      </c>
      <c r="F964" s="834">
        <v>107.5</v>
      </c>
      <c r="G964" s="835">
        <v>116.7</v>
      </c>
      <c r="H964" s="836">
        <v>107.6</v>
      </c>
      <c r="I964" s="837">
        <v>106.6</v>
      </c>
      <c r="J964" s="833">
        <v>107.2</v>
      </c>
      <c r="K964" s="837">
        <v>106.7</v>
      </c>
      <c r="L964" s="833">
        <v>106</v>
      </c>
      <c r="M964" s="837">
        <v>105.7</v>
      </c>
      <c r="N964" s="417"/>
      <c r="O964" s="11"/>
      <c r="P964" s="11"/>
      <c r="Q964" s="11"/>
      <c r="R964" s="11"/>
      <c r="S964" s="11"/>
      <c r="T964" s="11"/>
      <c r="U964" s="11"/>
      <c r="V964" s="11"/>
      <c r="W964" s="11"/>
      <c r="X964" s="11"/>
      <c r="Y964" s="11"/>
      <c r="Z964" s="11"/>
      <c r="AA964" s="11"/>
      <c r="AB964" s="11"/>
      <c r="AC964" s="11"/>
    </row>
    <row r="965" spans="1:29" ht="12.75" customHeight="1">
      <c r="A965" s="274" t="s">
        <v>690</v>
      </c>
      <c r="B965" s="959"/>
      <c r="C965" s="1003" t="s">
        <v>539</v>
      </c>
      <c r="D965" s="213" t="s">
        <v>505</v>
      </c>
      <c r="E965" s="838">
        <v>30876</v>
      </c>
      <c r="F965" s="727">
        <f>E965*F966/100*F967/100</f>
        <v>37605.990007163964</v>
      </c>
      <c r="G965" s="728">
        <f>F965*G966/100*G967/100</f>
        <v>40984.512149407572</v>
      </c>
      <c r="H965" s="729">
        <f>G965*H966/100*H967/100</f>
        <v>43853.4279998661</v>
      </c>
      <c r="I965" s="730">
        <f>G965*I966/100*I967/100</f>
        <v>43530.470044128771</v>
      </c>
      <c r="J965" s="726">
        <f>H965*J966/100*J967/100</f>
        <v>47160.590419048007</v>
      </c>
      <c r="K965" s="730">
        <f>I965*K966/100*K967/100</f>
        <v>46730.830201773118</v>
      </c>
      <c r="L965" s="726">
        <f>J965*L966/100*L967/100</f>
        <v>50542.3820368171</v>
      </c>
      <c r="M965" s="730">
        <f>K965*M966/100*M967/100</f>
        <v>50135.404836123307</v>
      </c>
      <c r="N965" s="417"/>
      <c r="O965" s="11"/>
      <c r="P965" s="11"/>
      <c r="Q965" s="11"/>
      <c r="R965" s="11"/>
      <c r="S965" s="11"/>
      <c r="T965" s="11"/>
      <c r="U965" s="11"/>
      <c r="V965" s="11"/>
      <c r="W965" s="11"/>
      <c r="X965" s="11"/>
      <c r="Y965" s="11"/>
      <c r="Z965" s="11"/>
      <c r="AA965" s="11"/>
      <c r="AB965" s="11"/>
      <c r="AC965" s="11"/>
    </row>
    <row r="966" spans="1:29" ht="12.75" customHeight="1">
      <c r="A966" s="274" t="s">
        <v>690</v>
      </c>
      <c r="B966" s="959"/>
      <c r="C966" s="1003"/>
      <c r="D966" s="211" t="s">
        <v>564</v>
      </c>
      <c r="E966" s="488">
        <v>112.12684631347656</v>
      </c>
      <c r="F966" s="494">
        <v>112.3587</v>
      </c>
      <c r="G966" s="490">
        <v>95.6</v>
      </c>
      <c r="H966" s="492">
        <v>100</v>
      </c>
      <c r="I966" s="493">
        <v>100.2</v>
      </c>
      <c r="J966" s="487">
        <v>100.6</v>
      </c>
      <c r="K966" s="493">
        <v>100.8</v>
      </c>
      <c r="L966" s="487">
        <v>101.2</v>
      </c>
      <c r="M966" s="493">
        <v>101.5</v>
      </c>
      <c r="N966" s="417"/>
      <c r="O966" s="11"/>
      <c r="P966" s="11"/>
      <c r="Q966" s="11"/>
      <c r="R966" s="11"/>
      <c r="S966" s="11"/>
      <c r="T966" s="11"/>
      <c r="U966" s="11"/>
      <c r="V966" s="11"/>
      <c r="W966" s="11"/>
      <c r="X966" s="11"/>
      <c r="Y966" s="11"/>
      <c r="Z966" s="11"/>
      <c r="AA966" s="11"/>
      <c r="AB966" s="11"/>
      <c r="AC966" s="11"/>
    </row>
    <row r="967" spans="1:29" ht="12.75" customHeight="1">
      <c r="A967" s="274" t="s">
        <v>690</v>
      </c>
      <c r="B967" s="959"/>
      <c r="C967" s="124" t="s">
        <v>575</v>
      </c>
      <c r="D967" s="222" t="s">
        <v>515</v>
      </c>
      <c r="E967" s="839">
        <v>109</v>
      </c>
      <c r="F967" s="840">
        <v>108.40000152587891</v>
      </c>
      <c r="G967" s="835">
        <v>114</v>
      </c>
      <c r="H967" s="836">
        <v>107</v>
      </c>
      <c r="I967" s="837">
        <v>106</v>
      </c>
      <c r="J967" s="833">
        <v>106.9</v>
      </c>
      <c r="K967" s="837">
        <v>106.5</v>
      </c>
      <c r="L967" s="833">
        <v>105.9</v>
      </c>
      <c r="M967" s="837">
        <v>105.7</v>
      </c>
      <c r="N967" s="417"/>
      <c r="O967" s="11"/>
      <c r="P967" s="11"/>
      <c r="Q967" s="11"/>
      <c r="R967" s="11"/>
      <c r="S967" s="11"/>
      <c r="T967" s="11"/>
      <c r="U967" s="11"/>
      <c r="V967" s="11"/>
      <c r="W967" s="11"/>
      <c r="X967" s="11"/>
      <c r="Y967" s="11"/>
      <c r="Z967" s="11"/>
      <c r="AA967" s="11"/>
      <c r="AB967" s="11"/>
      <c r="AC967" s="11"/>
    </row>
    <row r="968" spans="1:29" ht="12.75" customHeight="1">
      <c r="A968" s="274" t="s">
        <v>690</v>
      </c>
      <c r="B968" s="959"/>
      <c r="C968" s="1003" t="s">
        <v>565</v>
      </c>
      <c r="D968" s="213" t="s">
        <v>505</v>
      </c>
      <c r="E968" s="774">
        <v>52322.8</v>
      </c>
      <c r="F968" s="727">
        <f>E968*F969/100*F970/100</f>
        <v>53002.980602811294</v>
      </c>
      <c r="G968" s="728">
        <f>F968*G969/100*G970/100</f>
        <v>56244.112866673211</v>
      </c>
      <c r="H968" s="729">
        <f>G968*H969/100*H970/100</f>
        <v>60748.703866165066</v>
      </c>
      <c r="I968" s="730">
        <f>G968*I969/100*I970/100</f>
        <v>61249.838911807128</v>
      </c>
      <c r="J968" s="726">
        <f>H968*J969/100*J970/100</f>
        <v>65509.276044637096</v>
      </c>
      <c r="K968" s="730">
        <f>I968*K969/100*K970/100</f>
        <v>66644.724723159103</v>
      </c>
      <c r="L968" s="726">
        <f>J968*L969/100*L970/100</f>
        <v>70068.066564583394</v>
      </c>
      <c r="M968" s="730">
        <f>K968*M969/100*M970/100</f>
        <v>71852.343513026761</v>
      </c>
      <c r="N968" s="417"/>
      <c r="O968" s="11"/>
      <c r="P968" s="11"/>
      <c r="Q968" s="11"/>
      <c r="R968" s="11"/>
      <c r="S968" s="11"/>
      <c r="T968" s="11"/>
      <c r="U968" s="11"/>
      <c r="V968" s="11"/>
      <c r="W968" s="11"/>
      <c r="X968" s="11"/>
      <c r="Y968" s="11"/>
      <c r="Z968" s="11"/>
      <c r="AA968" s="11"/>
      <c r="AB968" s="11"/>
      <c r="AC968" s="11"/>
    </row>
    <row r="969" spans="1:29" ht="12.75" customHeight="1">
      <c r="A969" s="274" t="s">
        <v>690</v>
      </c>
      <c r="B969" s="959"/>
      <c r="C969" s="1003"/>
      <c r="D969" s="211" t="s">
        <v>564</v>
      </c>
      <c r="E969" s="487">
        <v>98.6</v>
      </c>
      <c r="F969" s="494">
        <v>95.296300000000002</v>
      </c>
      <c r="G969" s="490">
        <v>95</v>
      </c>
      <c r="H969" s="492">
        <v>99</v>
      </c>
      <c r="I969" s="493">
        <v>100</v>
      </c>
      <c r="J969" s="487">
        <v>100.5</v>
      </c>
      <c r="K969" s="493">
        <v>101.5</v>
      </c>
      <c r="L969" s="487">
        <v>101</v>
      </c>
      <c r="M969" s="493">
        <v>102</v>
      </c>
      <c r="N969" s="417"/>
      <c r="O969" s="11"/>
      <c r="P969" s="11"/>
      <c r="Q969" s="11"/>
      <c r="R969" s="11"/>
      <c r="S969" s="11"/>
      <c r="T969" s="11"/>
      <c r="U969" s="11"/>
      <c r="V969" s="11"/>
      <c r="W969" s="11"/>
      <c r="X969" s="11"/>
      <c r="Y969" s="11"/>
      <c r="Z969" s="11"/>
      <c r="AA969" s="11"/>
      <c r="AB969" s="11"/>
      <c r="AC969" s="11"/>
    </row>
    <row r="970" spans="1:29" ht="12.75" customHeight="1">
      <c r="A970" s="274" t="s">
        <v>690</v>
      </c>
      <c r="B970" s="959"/>
      <c r="C970" s="124" t="s">
        <v>574</v>
      </c>
      <c r="D970" s="222" t="s">
        <v>515</v>
      </c>
      <c r="E970" s="839">
        <v>109.40000152587891</v>
      </c>
      <c r="F970" s="840">
        <v>106.30000305175781</v>
      </c>
      <c r="G970" s="835">
        <v>111.7</v>
      </c>
      <c r="H970" s="836">
        <v>109.1</v>
      </c>
      <c r="I970" s="837">
        <v>108.9</v>
      </c>
      <c r="J970" s="833">
        <v>107.3</v>
      </c>
      <c r="K970" s="837">
        <v>107.2</v>
      </c>
      <c r="L970" s="833">
        <v>105.9</v>
      </c>
      <c r="M970" s="837">
        <v>105.7</v>
      </c>
      <c r="N970" s="417"/>
      <c r="O970" s="11"/>
      <c r="P970" s="11"/>
      <c r="Q970" s="11"/>
      <c r="R970" s="11"/>
      <c r="S970" s="11"/>
      <c r="T970" s="11"/>
      <c r="U970" s="11"/>
      <c r="V970" s="11"/>
      <c r="W970" s="11"/>
      <c r="X970" s="11"/>
      <c r="Y970" s="11"/>
      <c r="Z970" s="11"/>
      <c r="AA970" s="11"/>
      <c r="AB970" s="11"/>
      <c r="AC970" s="11"/>
    </row>
    <row r="971" spans="1:29" ht="12.75" customHeight="1">
      <c r="A971" s="274" t="s">
        <v>690</v>
      </c>
      <c r="B971" s="959"/>
      <c r="C971" s="379" t="s">
        <v>576</v>
      </c>
      <c r="D971" s="380" t="s">
        <v>505</v>
      </c>
      <c r="E971" s="841">
        <f>E972+E974+E976+E978+E980+E982</f>
        <v>52322.8</v>
      </c>
      <c r="F971" s="842">
        <f t="shared" ref="F971:M971" si="129">F974+F976+F978+F980+F982+F972</f>
        <v>53003</v>
      </c>
      <c r="G971" s="843">
        <f t="shared" si="129"/>
        <v>56244.1</v>
      </c>
      <c r="H971" s="844">
        <f t="shared" si="129"/>
        <v>60748.7</v>
      </c>
      <c r="I971" s="843">
        <f t="shared" si="129"/>
        <v>61249.8</v>
      </c>
      <c r="J971" s="844">
        <f t="shared" si="129"/>
        <v>65509.299999999996</v>
      </c>
      <c r="K971" s="843">
        <f t="shared" si="129"/>
        <v>66644.7</v>
      </c>
      <c r="L971" s="844">
        <f t="shared" si="129"/>
        <v>70068.100000000006</v>
      </c>
      <c r="M971" s="843">
        <f t="shared" si="129"/>
        <v>71852.3</v>
      </c>
      <c r="N971" s="417"/>
      <c r="O971" s="11"/>
      <c r="P971" s="11"/>
      <c r="Q971" s="11"/>
      <c r="R971" s="11"/>
      <c r="S971" s="11"/>
      <c r="T971" s="11"/>
      <c r="U971" s="11"/>
      <c r="V971" s="11"/>
      <c r="W971" s="11"/>
      <c r="X971" s="11"/>
      <c r="Y971" s="11"/>
      <c r="Z971" s="11"/>
      <c r="AA971" s="11"/>
      <c r="AB971" s="11"/>
      <c r="AC971" s="11"/>
    </row>
    <row r="972" spans="1:29" ht="12.75" customHeight="1">
      <c r="A972" s="274" t="s">
        <v>690</v>
      </c>
      <c r="B972" s="959"/>
      <c r="C972" s="971" t="s">
        <v>652</v>
      </c>
      <c r="D972" s="211" t="s">
        <v>647</v>
      </c>
      <c r="E972" s="487">
        <v>3726</v>
      </c>
      <c r="F972" s="494">
        <v>2694</v>
      </c>
      <c r="G972" s="490">
        <v>2698</v>
      </c>
      <c r="H972" s="487">
        <v>2714</v>
      </c>
      <c r="I972" s="490">
        <v>2762</v>
      </c>
      <c r="J972" s="487">
        <v>2886.2</v>
      </c>
      <c r="K972" s="490">
        <v>2970</v>
      </c>
      <c r="L972" s="487">
        <v>3063.1</v>
      </c>
      <c r="M972" s="490">
        <v>3153</v>
      </c>
      <c r="N972" s="417"/>
      <c r="O972" s="11"/>
      <c r="P972" s="11"/>
      <c r="Q972" s="11"/>
      <c r="R972" s="11"/>
      <c r="S972" s="11"/>
      <c r="T972" s="11"/>
      <c r="U972" s="11"/>
      <c r="V972" s="11"/>
      <c r="W972" s="11"/>
      <c r="X972" s="11"/>
      <c r="Y972" s="11"/>
      <c r="Z972" s="11"/>
      <c r="AA972" s="11"/>
      <c r="AB972" s="11"/>
      <c r="AC972" s="11"/>
    </row>
    <row r="973" spans="1:29" ht="12.75" customHeight="1">
      <c r="A973" s="274" t="s">
        <v>690</v>
      </c>
      <c r="B973" s="959"/>
      <c r="C973" s="971"/>
      <c r="D973" s="211" t="s">
        <v>564</v>
      </c>
      <c r="E973" s="487">
        <v>109.5</v>
      </c>
      <c r="F973" s="494">
        <v>67.8</v>
      </c>
      <c r="G973" s="490">
        <v>89.6</v>
      </c>
      <c r="H973" s="492">
        <v>92.2</v>
      </c>
      <c r="I973" s="493">
        <v>94</v>
      </c>
      <c r="J973" s="487">
        <v>99.1</v>
      </c>
      <c r="K973" s="493">
        <v>100.3</v>
      </c>
      <c r="L973" s="487">
        <v>100.2</v>
      </c>
      <c r="M973" s="493">
        <v>100.4</v>
      </c>
      <c r="N973" s="417"/>
      <c r="O973" s="11"/>
      <c r="P973" s="11"/>
      <c r="Q973" s="11"/>
      <c r="R973" s="11"/>
      <c r="S973" s="11"/>
      <c r="T973" s="11"/>
      <c r="U973" s="11"/>
      <c r="V973" s="11"/>
      <c r="W973" s="11"/>
      <c r="X973" s="11"/>
      <c r="Y973" s="11"/>
      <c r="Z973" s="11"/>
      <c r="AA973" s="11"/>
      <c r="AB973" s="11"/>
      <c r="AC973" s="11"/>
    </row>
    <row r="974" spans="1:29" ht="12.75" customHeight="1">
      <c r="A974" s="274" t="s">
        <v>690</v>
      </c>
      <c r="B974" s="959"/>
      <c r="C974" s="971" t="s">
        <v>648</v>
      </c>
      <c r="D974" s="211" t="s">
        <v>647</v>
      </c>
      <c r="E974" s="487">
        <v>4412</v>
      </c>
      <c r="F974" s="494">
        <v>4797</v>
      </c>
      <c r="G974" s="490">
        <v>5412</v>
      </c>
      <c r="H974" s="492">
        <v>5945.4</v>
      </c>
      <c r="I974" s="493">
        <v>6010</v>
      </c>
      <c r="J974" s="487">
        <v>6500</v>
      </c>
      <c r="K974" s="493">
        <v>6650</v>
      </c>
      <c r="L974" s="487">
        <v>7020</v>
      </c>
      <c r="M974" s="493">
        <v>7260</v>
      </c>
      <c r="N974" s="417"/>
      <c r="O974" s="11"/>
      <c r="P974" s="11"/>
      <c r="Q974" s="11"/>
      <c r="R974" s="11"/>
      <c r="S974" s="11"/>
      <c r="T974" s="11"/>
      <c r="U974" s="11"/>
      <c r="V974" s="11"/>
      <c r="W974" s="11"/>
      <c r="X974" s="11"/>
      <c r="Y974" s="11"/>
      <c r="Z974" s="11"/>
      <c r="AA974" s="11"/>
      <c r="AB974" s="11"/>
      <c r="AC974" s="11"/>
    </row>
    <row r="975" spans="1:29" ht="12.75" customHeight="1">
      <c r="A975" s="274" t="s">
        <v>690</v>
      </c>
      <c r="B975" s="959"/>
      <c r="C975" s="971"/>
      <c r="D975" s="211" t="s">
        <v>564</v>
      </c>
      <c r="E975" s="487">
        <v>101.7</v>
      </c>
      <c r="F975" s="494">
        <v>102</v>
      </c>
      <c r="G975" s="490">
        <v>101</v>
      </c>
      <c r="H975" s="492">
        <v>100.7</v>
      </c>
      <c r="I975" s="493">
        <v>102</v>
      </c>
      <c r="J975" s="487">
        <v>101.9</v>
      </c>
      <c r="K975" s="493">
        <v>103.2</v>
      </c>
      <c r="L975" s="487">
        <v>101.9</v>
      </c>
      <c r="M975" s="493">
        <v>103.5</v>
      </c>
      <c r="N975" s="417"/>
      <c r="O975" s="11"/>
      <c r="P975" s="11"/>
      <c r="Q975" s="11"/>
      <c r="R975" s="11"/>
      <c r="S975" s="11"/>
      <c r="T975" s="11"/>
      <c r="U975" s="11"/>
      <c r="V975" s="11"/>
      <c r="W975" s="11"/>
      <c r="X975" s="11"/>
      <c r="Y975" s="11"/>
      <c r="Z975" s="11"/>
      <c r="AA975" s="11"/>
      <c r="AB975" s="11"/>
      <c r="AC975" s="11"/>
    </row>
    <row r="976" spans="1:29" ht="12.75" customHeight="1">
      <c r="A976" s="274" t="s">
        <v>690</v>
      </c>
      <c r="B976" s="959"/>
      <c r="C976" s="971" t="s">
        <v>649</v>
      </c>
      <c r="D976" s="211" t="s">
        <v>647</v>
      </c>
      <c r="E976" s="487">
        <v>8364</v>
      </c>
      <c r="F976" s="494">
        <v>8915</v>
      </c>
      <c r="G976" s="490">
        <v>9762</v>
      </c>
      <c r="H976" s="492">
        <v>10502</v>
      </c>
      <c r="I976" s="493">
        <v>10581.3</v>
      </c>
      <c r="J976" s="487">
        <v>11150</v>
      </c>
      <c r="K976" s="493">
        <v>11356</v>
      </c>
      <c r="L976" s="487">
        <v>11796</v>
      </c>
      <c r="M976" s="493">
        <v>12051</v>
      </c>
      <c r="N976" s="417"/>
      <c r="O976" s="11"/>
      <c r="P976" s="11"/>
      <c r="Q976" s="11"/>
      <c r="R976" s="11"/>
      <c r="S976" s="11"/>
      <c r="T976" s="11"/>
      <c r="U976" s="11"/>
      <c r="V976" s="11"/>
      <c r="W976" s="11"/>
      <c r="X976" s="11"/>
      <c r="Y976" s="11"/>
      <c r="Z976" s="11"/>
      <c r="AA976" s="11"/>
      <c r="AB976" s="11"/>
      <c r="AC976" s="11"/>
    </row>
    <row r="977" spans="1:29" ht="12.75" customHeight="1">
      <c r="A977" s="274" t="s">
        <v>690</v>
      </c>
      <c r="B977" s="959"/>
      <c r="C977" s="971"/>
      <c r="D977" s="211" t="s">
        <v>564</v>
      </c>
      <c r="E977" s="487">
        <v>102</v>
      </c>
      <c r="F977" s="494">
        <v>100</v>
      </c>
      <c r="G977" s="490">
        <v>98</v>
      </c>
      <c r="H977" s="492">
        <v>98.6</v>
      </c>
      <c r="I977" s="493">
        <v>99.5</v>
      </c>
      <c r="J977" s="487">
        <v>98.9</v>
      </c>
      <c r="K977" s="493">
        <v>100.1</v>
      </c>
      <c r="L977" s="487">
        <v>99.9</v>
      </c>
      <c r="M977" s="493">
        <v>100.2</v>
      </c>
      <c r="N977" s="417"/>
      <c r="O977" s="11"/>
      <c r="P977" s="11"/>
      <c r="Q977" s="11"/>
      <c r="R977" s="11"/>
      <c r="S977" s="11"/>
      <c r="T977" s="11"/>
      <c r="U977" s="11"/>
      <c r="V977" s="11"/>
      <c r="W977" s="11"/>
      <c r="X977" s="11"/>
      <c r="Y977" s="11"/>
      <c r="Z977" s="11"/>
      <c r="AA977" s="11"/>
      <c r="AB977" s="11"/>
      <c r="AC977" s="11"/>
    </row>
    <row r="978" spans="1:29" ht="12.75" customHeight="1">
      <c r="A978" s="274" t="s">
        <v>690</v>
      </c>
      <c r="B978" s="959"/>
      <c r="C978" s="971" t="s">
        <v>650</v>
      </c>
      <c r="D978" s="211" t="s">
        <v>647</v>
      </c>
      <c r="E978" s="487">
        <v>1322</v>
      </c>
      <c r="F978" s="494">
        <v>1495</v>
      </c>
      <c r="G978" s="490">
        <v>1602.1</v>
      </c>
      <c r="H978" s="492">
        <v>1720.3</v>
      </c>
      <c r="I978" s="493">
        <v>1722.5</v>
      </c>
      <c r="J978" s="487">
        <v>1822</v>
      </c>
      <c r="K978" s="493">
        <v>1847</v>
      </c>
      <c r="L978" s="487">
        <v>1920</v>
      </c>
      <c r="M978" s="493">
        <v>1955</v>
      </c>
      <c r="N978" s="417"/>
      <c r="O978" s="11"/>
      <c r="P978" s="11"/>
      <c r="Q978" s="11"/>
      <c r="R978" s="11"/>
      <c r="S978" s="11"/>
      <c r="T978" s="11"/>
      <c r="U978" s="11"/>
      <c r="V978" s="11"/>
      <c r="W978" s="11"/>
      <c r="X978" s="11"/>
      <c r="Y978" s="11"/>
      <c r="Z978" s="11"/>
      <c r="AA978" s="11"/>
      <c r="AB978" s="11"/>
      <c r="AC978" s="11"/>
    </row>
    <row r="979" spans="1:29" ht="12.75" customHeight="1">
      <c r="A979" s="274" t="s">
        <v>690</v>
      </c>
      <c r="B979" s="959"/>
      <c r="C979" s="971"/>
      <c r="D979" s="211" t="s">
        <v>564</v>
      </c>
      <c r="E979" s="487">
        <v>89.5</v>
      </c>
      <c r="F979" s="494">
        <v>106</v>
      </c>
      <c r="G979" s="490">
        <v>95.9</v>
      </c>
      <c r="H979" s="492">
        <v>98.4</v>
      </c>
      <c r="I979" s="493">
        <v>98.7</v>
      </c>
      <c r="J979" s="487">
        <v>98.7</v>
      </c>
      <c r="K979" s="493">
        <v>100</v>
      </c>
      <c r="L979" s="487">
        <v>99.5</v>
      </c>
      <c r="M979" s="493">
        <v>100.1</v>
      </c>
      <c r="N979" s="417"/>
      <c r="O979" s="11"/>
      <c r="P979" s="11"/>
      <c r="Q979" s="11"/>
      <c r="R979" s="11"/>
      <c r="S979" s="11"/>
      <c r="T979" s="11"/>
      <c r="U979" s="11"/>
      <c r="V979" s="11"/>
      <c r="W979" s="11"/>
      <c r="X979" s="11"/>
      <c r="Y979" s="11"/>
      <c r="Z979" s="11"/>
      <c r="AA979" s="11"/>
      <c r="AB979" s="11"/>
      <c r="AC979" s="11"/>
    </row>
    <row r="980" spans="1:29" ht="12.75" customHeight="1">
      <c r="A980" s="274" t="s">
        <v>690</v>
      </c>
      <c r="B980" s="959"/>
      <c r="C980" s="971" t="s">
        <v>651</v>
      </c>
      <c r="D980" s="211" t="s">
        <v>647</v>
      </c>
      <c r="E980" s="487">
        <v>22750</v>
      </c>
      <c r="F980" s="494">
        <v>24450</v>
      </c>
      <c r="G980" s="490">
        <v>26083</v>
      </c>
      <c r="H980" s="492">
        <v>28424</v>
      </c>
      <c r="I980" s="493">
        <v>28430</v>
      </c>
      <c r="J980" s="487">
        <v>30475</v>
      </c>
      <c r="K980" s="493">
        <v>30500</v>
      </c>
      <c r="L980" s="487">
        <v>32245</v>
      </c>
      <c r="M980" s="493">
        <v>32250</v>
      </c>
      <c r="N980" s="417"/>
      <c r="O980" s="11"/>
      <c r="P980" s="11"/>
      <c r="Q980" s="11"/>
      <c r="R980" s="11"/>
      <c r="S980" s="11"/>
      <c r="T980" s="11"/>
      <c r="U980" s="11"/>
      <c r="V980" s="11"/>
      <c r="W980" s="11"/>
      <c r="X980" s="11"/>
      <c r="Y980" s="11"/>
      <c r="Z980" s="11"/>
      <c r="AA980" s="11"/>
      <c r="AB980" s="11"/>
      <c r="AC980" s="11"/>
    </row>
    <row r="981" spans="1:29" ht="12.75" customHeight="1">
      <c r="A981" s="274" t="s">
        <v>690</v>
      </c>
      <c r="B981" s="959"/>
      <c r="C981" s="971"/>
      <c r="D981" s="224" t="s">
        <v>564</v>
      </c>
      <c r="E981" s="487">
        <v>95</v>
      </c>
      <c r="F981" s="494">
        <v>100.8</v>
      </c>
      <c r="G981" s="490">
        <v>95.5</v>
      </c>
      <c r="H981" s="492">
        <v>99.9</v>
      </c>
      <c r="I981" s="493">
        <v>100</v>
      </c>
      <c r="J981" s="487">
        <v>99.9</v>
      </c>
      <c r="K981" s="493">
        <v>100</v>
      </c>
      <c r="L981" s="487">
        <v>99.9</v>
      </c>
      <c r="M981" s="493">
        <v>100</v>
      </c>
      <c r="N981" s="417"/>
      <c r="O981" s="11"/>
      <c r="P981" s="11"/>
      <c r="Q981" s="11"/>
      <c r="R981" s="11"/>
      <c r="S981" s="11"/>
      <c r="T981" s="11"/>
      <c r="U981" s="11"/>
      <c r="V981" s="11"/>
      <c r="W981" s="11"/>
      <c r="X981" s="11"/>
      <c r="Y981" s="11"/>
      <c r="Z981" s="11"/>
      <c r="AA981" s="11"/>
      <c r="AB981" s="11"/>
      <c r="AC981" s="11"/>
    </row>
    <row r="982" spans="1:29" ht="12.75" customHeight="1">
      <c r="A982" s="274" t="s">
        <v>690</v>
      </c>
      <c r="B982" s="959"/>
      <c r="C982" s="971" t="s">
        <v>51</v>
      </c>
      <c r="D982" s="211" t="s">
        <v>647</v>
      </c>
      <c r="E982" s="487">
        <v>11748.8</v>
      </c>
      <c r="F982" s="494">
        <v>10652</v>
      </c>
      <c r="G982" s="490">
        <v>10687</v>
      </c>
      <c r="H982" s="492">
        <v>11443</v>
      </c>
      <c r="I982" s="493">
        <v>11744</v>
      </c>
      <c r="J982" s="487">
        <v>12676.1</v>
      </c>
      <c r="K982" s="493">
        <v>13321.7</v>
      </c>
      <c r="L982" s="487">
        <v>14024</v>
      </c>
      <c r="M982" s="490">
        <v>15183.3</v>
      </c>
      <c r="N982" s="417"/>
      <c r="O982" s="11"/>
      <c r="P982" s="11"/>
      <c r="Q982" s="11"/>
      <c r="R982" s="11"/>
      <c r="S982" s="11"/>
      <c r="T982" s="11"/>
      <c r="U982" s="11"/>
      <c r="V982" s="11"/>
      <c r="W982" s="11"/>
      <c r="X982" s="11"/>
      <c r="Y982" s="11"/>
      <c r="Z982" s="11"/>
      <c r="AA982" s="11"/>
      <c r="AB982" s="11"/>
      <c r="AC982" s="11"/>
    </row>
    <row r="983" spans="1:29" ht="12.75" customHeight="1">
      <c r="A983" s="274" t="s">
        <v>690</v>
      </c>
      <c r="B983" s="993"/>
      <c r="C983" s="982"/>
      <c r="D983" s="212" t="s">
        <v>564</v>
      </c>
      <c r="E983" s="689">
        <v>100.6</v>
      </c>
      <c r="F983" s="732">
        <v>85.1</v>
      </c>
      <c r="G983" s="496">
        <v>89.8</v>
      </c>
      <c r="H983" s="497">
        <v>96.9</v>
      </c>
      <c r="I983" s="733">
        <v>100.9</v>
      </c>
      <c r="J983" s="689">
        <v>103.2</v>
      </c>
      <c r="K983" s="733">
        <v>105.8</v>
      </c>
      <c r="L983" s="689">
        <v>104.5</v>
      </c>
      <c r="M983" s="496">
        <v>107.8</v>
      </c>
      <c r="N983" s="417"/>
      <c r="O983" s="11"/>
      <c r="P983" s="11"/>
      <c r="Q983" s="11"/>
      <c r="R983" s="11"/>
      <c r="S983" s="11"/>
      <c r="T983" s="11"/>
      <c r="U983" s="11"/>
      <c r="V983" s="11"/>
      <c r="W983" s="11"/>
      <c r="X983" s="11"/>
      <c r="Y983" s="11"/>
      <c r="Z983" s="11"/>
      <c r="AA983" s="11"/>
      <c r="AB983" s="11"/>
      <c r="AC983" s="11"/>
    </row>
    <row r="984" spans="1:29" s="14" customFormat="1" ht="27.75" customHeight="1">
      <c r="A984" s="274" t="s">
        <v>691</v>
      </c>
      <c r="C984" s="964" t="s">
        <v>745</v>
      </c>
      <c r="D984" s="965"/>
      <c r="E984" s="965"/>
      <c r="F984" s="965"/>
      <c r="G984" s="965"/>
      <c r="H984" s="965"/>
      <c r="I984" s="965"/>
      <c r="J984" s="965"/>
      <c r="K984" s="965"/>
      <c r="L984" s="965"/>
      <c r="M984" s="966"/>
      <c r="N984" s="419"/>
      <c r="O984" s="13"/>
      <c r="P984" s="13"/>
      <c r="Q984" s="13"/>
      <c r="R984" s="13"/>
      <c r="S984" s="13"/>
      <c r="T984" s="13"/>
      <c r="U984" s="13"/>
      <c r="V984" s="13"/>
      <c r="W984" s="13"/>
      <c r="X984" s="13"/>
      <c r="Y984" s="13"/>
      <c r="Z984" s="13"/>
      <c r="AA984" s="13"/>
      <c r="AB984" s="13"/>
      <c r="AC984" s="13"/>
    </row>
    <row r="985" spans="1:29" ht="27.75" customHeight="1">
      <c r="A985" s="274" t="s">
        <v>691</v>
      </c>
      <c r="B985" s="973" t="s">
        <v>745</v>
      </c>
      <c r="C985" s="97" t="s">
        <v>514</v>
      </c>
      <c r="D985" s="223" t="s">
        <v>532</v>
      </c>
      <c r="E985" s="726">
        <f t="shared" ref="E985:M985" si="130">E986+E987+E988+E992</f>
        <v>869911.9</v>
      </c>
      <c r="F985" s="727">
        <f t="shared" si="130"/>
        <v>916618</v>
      </c>
      <c r="G985" s="728">
        <f t="shared" si="130"/>
        <v>960105</v>
      </c>
      <c r="H985" s="729">
        <f t="shared" si="130"/>
        <v>1020118</v>
      </c>
      <c r="I985" s="730">
        <f t="shared" si="130"/>
        <v>1025778</v>
      </c>
      <c r="J985" s="726">
        <f t="shared" si="130"/>
        <v>1091830</v>
      </c>
      <c r="K985" s="730">
        <f t="shared" si="130"/>
        <v>1099951</v>
      </c>
      <c r="L985" s="726">
        <f t="shared" si="130"/>
        <v>1169534</v>
      </c>
      <c r="M985" s="730">
        <f t="shared" si="130"/>
        <v>1180301</v>
      </c>
      <c r="N985" s="417"/>
      <c r="O985" s="11"/>
      <c r="P985" s="11"/>
      <c r="Q985" s="11"/>
      <c r="R985" s="11"/>
      <c r="S985" s="11"/>
      <c r="T985" s="11"/>
      <c r="U985" s="11"/>
      <c r="V985" s="11"/>
      <c r="W985" s="11"/>
      <c r="X985" s="11"/>
      <c r="Y985" s="11"/>
      <c r="Z985" s="11"/>
      <c r="AA985" s="11"/>
      <c r="AB985" s="11"/>
      <c r="AC985" s="11"/>
    </row>
    <row r="986" spans="1:29" ht="27.75" customHeight="1">
      <c r="A986" s="274"/>
      <c r="B986" s="959"/>
      <c r="C986" s="178" t="s">
        <v>457</v>
      </c>
      <c r="D986" s="211" t="s">
        <v>798</v>
      </c>
      <c r="E986" s="487">
        <v>73952</v>
      </c>
      <c r="F986" s="494">
        <v>76082</v>
      </c>
      <c r="G986" s="490">
        <v>80755</v>
      </c>
      <c r="H986" s="492">
        <v>87405</v>
      </c>
      <c r="I986" s="493">
        <v>87685</v>
      </c>
      <c r="J986" s="487">
        <v>93885</v>
      </c>
      <c r="K986" s="493">
        <v>94185</v>
      </c>
      <c r="L986" s="487">
        <v>97320</v>
      </c>
      <c r="M986" s="493">
        <v>97645</v>
      </c>
      <c r="N986" s="417"/>
      <c r="O986" s="11"/>
      <c r="P986" s="11"/>
      <c r="Q986" s="11"/>
      <c r="R986" s="11"/>
      <c r="S986" s="11"/>
      <c r="T986" s="11"/>
      <c r="U986" s="11"/>
      <c r="V986" s="11"/>
      <c r="W986" s="11"/>
      <c r="X986" s="11"/>
      <c r="Y986" s="11"/>
      <c r="Z986" s="11"/>
      <c r="AA986" s="11"/>
      <c r="AB986" s="11"/>
      <c r="AC986" s="11"/>
    </row>
    <row r="987" spans="1:29" ht="27.75" customHeight="1">
      <c r="A987" s="274"/>
      <c r="B987" s="959"/>
      <c r="C987" s="178" t="s">
        <v>458</v>
      </c>
      <c r="D987" s="211" t="s">
        <v>798</v>
      </c>
      <c r="E987" s="487">
        <v>302989.90000000002</v>
      </c>
      <c r="F987" s="494">
        <v>319590</v>
      </c>
      <c r="G987" s="490">
        <v>329700</v>
      </c>
      <c r="H987" s="492">
        <v>347448</v>
      </c>
      <c r="I987" s="493">
        <v>352493</v>
      </c>
      <c r="J987" s="487">
        <v>374625</v>
      </c>
      <c r="K987" s="493">
        <v>381486</v>
      </c>
      <c r="L987" s="487">
        <v>402599</v>
      </c>
      <c r="M987" s="493">
        <v>410841</v>
      </c>
      <c r="N987" s="417"/>
      <c r="O987" s="11"/>
      <c r="P987" s="11"/>
      <c r="Q987" s="11"/>
      <c r="R987" s="11"/>
      <c r="S987" s="11"/>
      <c r="T987" s="11"/>
      <c r="U987" s="11"/>
      <c r="V987" s="11"/>
      <c r="W987" s="11"/>
      <c r="X987" s="11"/>
      <c r="Y987" s="11"/>
      <c r="Z987" s="11"/>
      <c r="AA987" s="11"/>
      <c r="AB987" s="11"/>
      <c r="AC987" s="11"/>
    </row>
    <row r="988" spans="1:29" ht="27.75" customHeight="1">
      <c r="A988" s="274"/>
      <c r="B988" s="959"/>
      <c r="C988" s="178" t="s">
        <v>459</v>
      </c>
      <c r="D988" s="211" t="s">
        <v>798</v>
      </c>
      <c r="E988" s="845">
        <f t="shared" ref="E988:M988" si="131">E989+E990+E991</f>
        <v>452902</v>
      </c>
      <c r="F988" s="846">
        <f t="shared" si="131"/>
        <v>479376</v>
      </c>
      <c r="G988" s="847">
        <f t="shared" si="131"/>
        <v>506015</v>
      </c>
      <c r="H988" s="845">
        <f t="shared" si="131"/>
        <v>540175</v>
      </c>
      <c r="I988" s="847">
        <f t="shared" si="131"/>
        <v>540450</v>
      </c>
      <c r="J988" s="845">
        <f t="shared" si="131"/>
        <v>577780</v>
      </c>
      <c r="K988" s="847">
        <f t="shared" si="131"/>
        <v>578615</v>
      </c>
      <c r="L988" s="845">
        <f t="shared" si="131"/>
        <v>622780</v>
      </c>
      <c r="M988" s="848">
        <f t="shared" si="131"/>
        <v>624785</v>
      </c>
      <c r="N988" s="417"/>
      <c r="O988" s="11"/>
      <c r="P988" s="11"/>
      <c r="Q988" s="11"/>
      <c r="R988" s="11"/>
      <c r="S988" s="11"/>
      <c r="T988" s="11"/>
      <c r="U988" s="11"/>
      <c r="V988" s="11"/>
      <c r="W988" s="11"/>
      <c r="X988" s="11"/>
      <c r="Y988" s="11"/>
      <c r="Z988" s="11"/>
      <c r="AA988" s="11"/>
      <c r="AB988" s="11"/>
      <c r="AC988" s="11"/>
    </row>
    <row r="989" spans="1:29" ht="27.75" customHeight="1">
      <c r="A989" s="274"/>
      <c r="B989" s="959"/>
      <c r="C989" s="430" t="s">
        <v>460</v>
      </c>
      <c r="D989" s="211" t="s">
        <v>798</v>
      </c>
      <c r="E989" s="487">
        <v>429610</v>
      </c>
      <c r="F989" s="494">
        <v>455386</v>
      </c>
      <c r="G989" s="490">
        <v>480430</v>
      </c>
      <c r="H989" s="492">
        <v>514060</v>
      </c>
      <c r="I989" s="493">
        <v>514290</v>
      </c>
      <c r="J989" s="487">
        <v>550045</v>
      </c>
      <c r="K989" s="493">
        <v>550805</v>
      </c>
      <c r="L989" s="487">
        <v>594050</v>
      </c>
      <c r="M989" s="493">
        <v>595970</v>
      </c>
      <c r="N989" s="417"/>
      <c r="O989" s="11"/>
      <c r="P989" s="11"/>
      <c r="Q989" s="11"/>
      <c r="R989" s="11"/>
      <c r="S989" s="11"/>
      <c r="T989" s="11"/>
      <c r="U989" s="11"/>
      <c r="V989" s="11"/>
      <c r="W989" s="11"/>
      <c r="X989" s="11"/>
      <c r="Y989" s="11"/>
      <c r="Z989" s="11"/>
      <c r="AA989" s="11"/>
      <c r="AB989" s="11"/>
      <c r="AC989" s="11"/>
    </row>
    <row r="990" spans="1:29" ht="27.75" customHeight="1">
      <c r="A990" s="274"/>
      <c r="B990" s="959"/>
      <c r="C990" s="430" t="s">
        <v>461</v>
      </c>
      <c r="D990" s="211" t="s">
        <v>798</v>
      </c>
      <c r="E990" s="487"/>
      <c r="F990" s="494"/>
      <c r="G990" s="490"/>
      <c r="H990" s="492"/>
      <c r="I990" s="493"/>
      <c r="J990" s="487"/>
      <c r="K990" s="493"/>
      <c r="L990" s="487"/>
      <c r="M990" s="493"/>
      <c r="N990" s="417"/>
      <c r="O990" s="11"/>
      <c r="P990" s="11"/>
      <c r="Q990" s="11"/>
      <c r="R990" s="11"/>
      <c r="S990" s="11"/>
      <c r="T990" s="11"/>
      <c r="U990" s="11"/>
      <c r="V990" s="11"/>
      <c r="W990" s="11"/>
      <c r="X990" s="11"/>
      <c r="Y990" s="11"/>
      <c r="Z990" s="11"/>
      <c r="AA990" s="11"/>
      <c r="AB990" s="11"/>
      <c r="AC990" s="11"/>
    </row>
    <row r="991" spans="1:29" ht="27.75" customHeight="1">
      <c r="A991" s="274"/>
      <c r="B991" s="959"/>
      <c r="C991" s="430" t="s">
        <v>462</v>
      </c>
      <c r="D991" s="211" t="s">
        <v>798</v>
      </c>
      <c r="E991" s="487">
        <v>23292</v>
      </c>
      <c r="F991" s="494">
        <v>23990</v>
      </c>
      <c r="G991" s="490">
        <v>25585</v>
      </c>
      <c r="H991" s="492">
        <v>26115</v>
      </c>
      <c r="I991" s="493">
        <v>26160</v>
      </c>
      <c r="J991" s="487">
        <v>27735</v>
      </c>
      <c r="K991" s="493">
        <v>27810</v>
      </c>
      <c r="L991" s="487">
        <v>28730</v>
      </c>
      <c r="M991" s="493">
        <v>28815</v>
      </c>
      <c r="N991" s="417"/>
      <c r="O991" s="11"/>
      <c r="P991" s="11"/>
      <c r="Q991" s="11"/>
      <c r="R991" s="11"/>
      <c r="S991" s="11"/>
      <c r="T991" s="11"/>
      <c r="U991" s="11"/>
      <c r="V991" s="11"/>
      <c r="W991" s="11"/>
      <c r="X991" s="11"/>
      <c r="Y991" s="11"/>
      <c r="Z991" s="11"/>
      <c r="AA991" s="11"/>
      <c r="AB991" s="11"/>
      <c r="AC991" s="11"/>
    </row>
    <row r="992" spans="1:29" ht="27.75" customHeight="1">
      <c r="A992" s="274"/>
      <c r="B992" s="959"/>
      <c r="C992" s="178" t="s">
        <v>463</v>
      </c>
      <c r="D992" s="211" t="s">
        <v>798</v>
      </c>
      <c r="E992" s="487">
        <v>40068</v>
      </c>
      <c r="F992" s="494">
        <v>41570</v>
      </c>
      <c r="G992" s="490">
        <v>43635</v>
      </c>
      <c r="H992" s="492">
        <v>45090</v>
      </c>
      <c r="I992" s="493">
        <v>45150</v>
      </c>
      <c r="J992" s="487">
        <v>45540</v>
      </c>
      <c r="K992" s="493">
        <v>45665</v>
      </c>
      <c r="L992" s="487">
        <v>46835</v>
      </c>
      <c r="M992" s="493">
        <v>47030</v>
      </c>
      <c r="N992" s="417"/>
      <c r="O992" s="11"/>
      <c r="P992" s="11"/>
      <c r="Q992" s="11"/>
      <c r="R992" s="11"/>
      <c r="S992" s="11"/>
      <c r="T992" s="11"/>
      <c r="U992" s="11"/>
      <c r="V992" s="11"/>
      <c r="W992" s="11"/>
      <c r="X992" s="11"/>
      <c r="Y992" s="11"/>
      <c r="Z992" s="11"/>
      <c r="AA992" s="11"/>
      <c r="AB992" s="11"/>
      <c r="AC992" s="11"/>
    </row>
    <row r="993" spans="1:29" ht="27.75" customHeight="1">
      <c r="A993" s="274" t="s">
        <v>691</v>
      </c>
      <c r="B993" s="996"/>
      <c r="C993" s="34" t="s">
        <v>446</v>
      </c>
      <c r="D993" s="211" t="s">
        <v>515</v>
      </c>
      <c r="E993" s="487">
        <v>96.7</v>
      </c>
      <c r="F993" s="494">
        <v>97.7</v>
      </c>
      <c r="G993" s="490">
        <v>90.3</v>
      </c>
      <c r="H993" s="492">
        <v>98.4</v>
      </c>
      <c r="I993" s="493">
        <v>98.9</v>
      </c>
      <c r="J993" s="487">
        <v>99.6</v>
      </c>
      <c r="K993" s="493">
        <v>99.7</v>
      </c>
      <c r="L993" s="487">
        <v>100.6</v>
      </c>
      <c r="M993" s="493">
        <v>100.8</v>
      </c>
      <c r="N993" s="417"/>
      <c r="O993" s="11"/>
      <c r="P993" s="11"/>
      <c r="Q993" s="11"/>
      <c r="R993" s="11"/>
      <c r="S993" s="11"/>
      <c r="T993" s="11"/>
      <c r="U993" s="11"/>
      <c r="V993" s="11"/>
      <c r="W993" s="11"/>
      <c r="X993" s="11"/>
      <c r="Y993" s="11"/>
      <c r="Z993" s="11"/>
      <c r="AA993" s="11"/>
      <c r="AB993" s="11"/>
      <c r="AC993" s="11"/>
    </row>
    <row r="994" spans="1:29" ht="27.75" customHeight="1">
      <c r="A994" s="274" t="s">
        <v>691</v>
      </c>
      <c r="B994" s="996"/>
      <c r="C994" s="34" t="s">
        <v>516</v>
      </c>
      <c r="D994" s="211" t="s">
        <v>798</v>
      </c>
      <c r="E994" s="487">
        <v>834096</v>
      </c>
      <c r="F994" s="494">
        <v>879665</v>
      </c>
      <c r="G994" s="490">
        <v>922560</v>
      </c>
      <c r="H994" s="492">
        <v>981848</v>
      </c>
      <c r="I994" s="493">
        <v>987398</v>
      </c>
      <c r="J994" s="487">
        <v>1052390</v>
      </c>
      <c r="K994" s="493">
        <v>1060286</v>
      </c>
      <c r="L994" s="487">
        <v>1130004</v>
      </c>
      <c r="M994" s="493">
        <v>1140492</v>
      </c>
      <c r="N994" s="417"/>
      <c r="O994" s="11"/>
      <c r="P994" s="11"/>
      <c r="Q994" s="11"/>
      <c r="R994" s="11"/>
      <c r="S994" s="11"/>
      <c r="T994" s="11"/>
      <c r="U994" s="11"/>
      <c r="V994" s="11"/>
      <c r="W994" s="11"/>
      <c r="X994" s="11"/>
      <c r="Y994" s="11"/>
      <c r="Z994" s="11"/>
      <c r="AA994" s="11"/>
      <c r="AB994" s="11"/>
      <c r="AC994" s="11"/>
    </row>
    <row r="995" spans="1:29" ht="27.75" customHeight="1">
      <c r="A995" s="274" t="s">
        <v>691</v>
      </c>
      <c r="B995" s="996"/>
      <c r="C995" s="180" t="s">
        <v>536</v>
      </c>
      <c r="D995" s="213" t="s">
        <v>533</v>
      </c>
      <c r="E995" s="849">
        <v>35815.9</v>
      </c>
      <c r="F995" s="494">
        <v>36953</v>
      </c>
      <c r="G995" s="490">
        <v>37545</v>
      </c>
      <c r="H995" s="492">
        <v>38270</v>
      </c>
      <c r="I995" s="493">
        <v>38380</v>
      </c>
      <c r="J995" s="487">
        <v>39440</v>
      </c>
      <c r="K995" s="493">
        <v>39665</v>
      </c>
      <c r="L995" s="487">
        <v>39530</v>
      </c>
      <c r="M995" s="493">
        <v>39809</v>
      </c>
      <c r="N995" s="417"/>
      <c r="O995" s="11"/>
      <c r="P995" s="11"/>
      <c r="Q995" s="11"/>
      <c r="R995" s="11"/>
      <c r="S995" s="11"/>
      <c r="T995" s="11"/>
      <c r="U995" s="11"/>
      <c r="V995" s="11"/>
      <c r="W995" s="11"/>
      <c r="X995" s="11"/>
      <c r="Y995" s="11"/>
      <c r="Z995" s="11"/>
      <c r="AA995" s="11"/>
      <c r="AB995" s="11"/>
      <c r="AC995" s="11"/>
    </row>
    <row r="996" spans="1:29" ht="27.75" customHeight="1">
      <c r="A996" s="274" t="s">
        <v>691</v>
      </c>
      <c r="B996" s="996"/>
      <c r="C996" s="34" t="s">
        <v>537</v>
      </c>
      <c r="D996" s="211" t="s">
        <v>538</v>
      </c>
      <c r="E996" s="487">
        <v>10341.299999999999</v>
      </c>
      <c r="F996" s="494">
        <v>11118.6</v>
      </c>
      <c r="G996" s="490">
        <v>11835.6</v>
      </c>
      <c r="H996" s="487">
        <v>12783.4</v>
      </c>
      <c r="I996" s="490">
        <v>12835.1</v>
      </c>
      <c r="J996" s="487">
        <v>13912.2</v>
      </c>
      <c r="K996" s="490">
        <v>13994.3</v>
      </c>
      <c r="L996" s="487">
        <v>15133.7</v>
      </c>
      <c r="M996" s="493">
        <v>15249.4</v>
      </c>
      <c r="N996" s="417"/>
      <c r="O996" s="11"/>
      <c r="P996" s="11"/>
      <c r="Q996" s="11"/>
      <c r="R996" s="11"/>
      <c r="S996" s="11"/>
      <c r="T996" s="11"/>
      <c r="U996" s="11"/>
      <c r="V996" s="11"/>
      <c r="W996" s="11"/>
      <c r="X996" s="11"/>
      <c r="Y996" s="11"/>
      <c r="Z996" s="11"/>
      <c r="AA996" s="11"/>
      <c r="AB996" s="11"/>
      <c r="AC996" s="11"/>
    </row>
    <row r="997" spans="1:29" s="14" customFormat="1" ht="24.75">
      <c r="A997" s="274" t="s">
        <v>692</v>
      </c>
      <c r="C997" s="276" t="s">
        <v>524</v>
      </c>
      <c r="D997" s="277"/>
      <c r="E997" s="850"/>
      <c r="F997" s="851"/>
      <c r="G997" s="852"/>
      <c r="H997" s="853"/>
      <c r="I997" s="493"/>
      <c r="J997" s="850"/>
      <c r="K997" s="493"/>
      <c r="L997" s="850"/>
      <c r="M997" s="493"/>
      <c r="N997" s="419"/>
      <c r="O997" s="13"/>
      <c r="P997" s="13"/>
      <c r="Q997" s="13"/>
      <c r="R997" s="13"/>
      <c r="S997" s="13"/>
      <c r="T997" s="13"/>
      <c r="U997" s="13"/>
      <c r="V997" s="13"/>
      <c r="W997" s="13"/>
      <c r="X997" s="13"/>
      <c r="Y997" s="13"/>
      <c r="Z997" s="13"/>
      <c r="AA997" s="13"/>
      <c r="AB997" s="13"/>
      <c r="AC997" s="13"/>
    </row>
    <row r="998" spans="1:29" ht="24.75">
      <c r="A998" s="274" t="s">
        <v>692</v>
      </c>
      <c r="B998" s="1004" t="s">
        <v>524</v>
      </c>
      <c r="C998" s="97" t="s">
        <v>835</v>
      </c>
      <c r="D998" s="223" t="s">
        <v>502</v>
      </c>
      <c r="E998" s="855">
        <f t="shared" ref="E998:M998" si="132">E1000+E1001</f>
        <v>4265</v>
      </c>
      <c r="F998" s="856">
        <f t="shared" si="132"/>
        <v>4125</v>
      </c>
      <c r="G998" s="857">
        <f t="shared" si="132"/>
        <v>4030</v>
      </c>
      <c r="H998" s="856">
        <f t="shared" si="132"/>
        <v>4002</v>
      </c>
      <c r="I998" s="858">
        <f t="shared" si="132"/>
        <v>4011</v>
      </c>
      <c r="J998" s="855">
        <f t="shared" si="132"/>
        <v>3882</v>
      </c>
      <c r="K998" s="858">
        <f t="shared" si="132"/>
        <v>3893</v>
      </c>
      <c r="L998" s="855">
        <f t="shared" si="132"/>
        <v>3766</v>
      </c>
      <c r="M998" s="859">
        <f t="shared" si="132"/>
        <v>3781</v>
      </c>
      <c r="N998" s="417"/>
      <c r="O998" s="11"/>
      <c r="P998" s="11"/>
      <c r="Q998" s="11"/>
      <c r="R998" s="11"/>
      <c r="S998" s="11"/>
      <c r="T998" s="11"/>
      <c r="U998" s="11"/>
      <c r="V998" s="11"/>
      <c r="W998" s="11"/>
      <c r="X998" s="11"/>
      <c r="Y998" s="11"/>
      <c r="Z998" s="11"/>
      <c r="AA998" s="11"/>
      <c r="AB998" s="11"/>
      <c r="AC998" s="11"/>
    </row>
    <row r="999" spans="1:29" ht="24.75">
      <c r="A999" s="274" t="s">
        <v>692</v>
      </c>
      <c r="B999" s="1004"/>
      <c r="C999" s="178" t="s">
        <v>42</v>
      </c>
      <c r="D999" s="214"/>
      <c r="E999" s="693"/>
      <c r="F999" s="694"/>
      <c r="G999" s="695"/>
      <c r="H999" s="696"/>
      <c r="I999" s="697"/>
      <c r="J999" s="693"/>
      <c r="K999" s="697"/>
      <c r="L999" s="693"/>
      <c r="M999" s="697"/>
      <c r="N999" s="417"/>
      <c r="O999" s="11"/>
      <c r="P999" s="11"/>
      <c r="Q999" s="11"/>
      <c r="R999" s="11"/>
      <c r="S999" s="11"/>
      <c r="T999" s="11"/>
      <c r="U999" s="11"/>
      <c r="V999" s="11"/>
      <c r="W999" s="11"/>
      <c r="X999" s="11"/>
      <c r="Y999" s="11"/>
      <c r="Z999" s="11"/>
      <c r="AA999" s="11"/>
      <c r="AB999" s="11"/>
      <c r="AC999" s="11"/>
    </row>
    <row r="1000" spans="1:29" ht="24.75">
      <c r="A1000" s="274" t="s">
        <v>692</v>
      </c>
      <c r="B1000" s="1004"/>
      <c r="C1000" s="178" t="s">
        <v>834</v>
      </c>
      <c r="D1000" s="211" t="s">
        <v>502</v>
      </c>
      <c r="E1000" s="472">
        <v>3576</v>
      </c>
      <c r="F1000" s="700">
        <v>3400</v>
      </c>
      <c r="G1000" s="473">
        <v>3315</v>
      </c>
      <c r="H1000" s="686">
        <v>3302</v>
      </c>
      <c r="I1000" s="701">
        <v>3306</v>
      </c>
      <c r="J1000" s="472">
        <v>3192</v>
      </c>
      <c r="K1000" s="701">
        <v>3198</v>
      </c>
      <c r="L1000" s="472">
        <v>3086</v>
      </c>
      <c r="M1000" s="701">
        <v>3096</v>
      </c>
      <c r="N1000" s="417"/>
      <c r="O1000" s="11"/>
      <c r="P1000" s="11"/>
      <c r="Q1000" s="11"/>
      <c r="R1000" s="11"/>
      <c r="S1000" s="11"/>
      <c r="T1000" s="11"/>
      <c r="U1000" s="11"/>
      <c r="V1000" s="11"/>
      <c r="W1000" s="11"/>
      <c r="X1000" s="11"/>
      <c r="Y1000" s="11"/>
      <c r="Z1000" s="11"/>
      <c r="AA1000" s="11"/>
      <c r="AB1000" s="11"/>
      <c r="AC1000" s="11"/>
    </row>
    <row r="1001" spans="1:29" ht="24.75">
      <c r="A1001" s="274" t="s">
        <v>692</v>
      </c>
      <c r="B1001" s="1004"/>
      <c r="C1001" s="178" t="s">
        <v>238</v>
      </c>
      <c r="D1001" s="211" t="s">
        <v>502</v>
      </c>
      <c r="E1001" s="860">
        <f t="shared" ref="E1001:M1001" si="133">E1002+E1003</f>
        <v>689</v>
      </c>
      <c r="F1001" s="861">
        <f t="shared" si="133"/>
        <v>725</v>
      </c>
      <c r="G1001" s="862">
        <f t="shared" si="133"/>
        <v>715</v>
      </c>
      <c r="H1001" s="861">
        <f t="shared" si="133"/>
        <v>700</v>
      </c>
      <c r="I1001" s="863">
        <f t="shared" si="133"/>
        <v>705</v>
      </c>
      <c r="J1001" s="860">
        <f t="shared" si="133"/>
        <v>690</v>
      </c>
      <c r="K1001" s="863">
        <f t="shared" si="133"/>
        <v>695</v>
      </c>
      <c r="L1001" s="693">
        <f t="shared" si="133"/>
        <v>680</v>
      </c>
      <c r="M1001" s="697">
        <f t="shared" si="133"/>
        <v>685</v>
      </c>
      <c r="N1001" s="417"/>
      <c r="O1001" s="11"/>
      <c r="P1001" s="11"/>
      <c r="Q1001" s="11"/>
      <c r="R1001" s="11"/>
      <c r="S1001" s="11"/>
      <c r="T1001" s="11"/>
      <c r="U1001" s="11"/>
      <c r="V1001" s="11"/>
      <c r="W1001" s="11"/>
      <c r="X1001" s="11"/>
      <c r="Y1001" s="11"/>
      <c r="Z1001" s="11"/>
      <c r="AA1001" s="11"/>
      <c r="AB1001" s="11"/>
      <c r="AC1001" s="11"/>
    </row>
    <row r="1002" spans="1:29" ht="24.75">
      <c r="A1002" s="274" t="s">
        <v>692</v>
      </c>
      <c r="B1002" s="1004"/>
      <c r="C1002" s="178" t="s">
        <v>30</v>
      </c>
      <c r="D1002" s="211" t="s">
        <v>502</v>
      </c>
      <c r="E1002" s="472">
        <v>689</v>
      </c>
      <c r="F1002" s="700">
        <v>725</v>
      </c>
      <c r="G1002" s="473">
        <v>715</v>
      </c>
      <c r="H1002" s="686">
        <v>700</v>
      </c>
      <c r="I1002" s="701">
        <v>705</v>
      </c>
      <c r="J1002" s="472">
        <v>690</v>
      </c>
      <c r="K1002" s="701">
        <v>695</v>
      </c>
      <c r="L1002" s="472">
        <v>680</v>
      </c>
      <c r="M1002" s="701">
        <v>685</v>
      </c>
      <c r="N1002" s="417"/>
      <c r="O1002" s="11"/>
      <c r="P1002" s="11"/>
      <c r="Q1002" s="11"/>
      <c r="R1002" s="11"/>
      <c r="S1002" s="11"/>
      <c r="T1002" s="11"/>
      <c r="U1002" s="11"/>
      <c r="V1002" s="11"/>
      <c r="W1002" s="11"/>
      <c r="X1002" s="11"/>
      <c r="Y1002" s="11"/>
      <c r="Z1002" s="11"/>
      <c r="AA1002" s="11"/>
      <c r="AB1002" s="11"/>
      <c r="AC1002" s="11"/>
    </row>
    <row r="1003" spans="1:29" ht="24.75">
      <c r="A1003" s="274" t="s">
        <v>692</v>
      </c>
      <c r="B1003" s="1004"/>
      <c r="C1003" s="178" t="s">
        <v>31</v>
      </c>
      <c r="D1003" s="211" t="s">
        <v>502</v>
      </c>
      <c r="E1003" s="472">
        <v>0</v>
      </c>
      <c r="F1003" s="700">
        <v>0</v>
      </c>
      <c r="G1003" s="473">
        <v>0</v>
      </c>
      <c r="H1003" s="686">
        <v>0</v>
      </c>
      <c r="I1003" s="701">
        <v>0</v>
      </c>
      <c r="J1003" s="472">
        <v>0</v>
      </c>
      <c r="K1003" s="701">
        <v>0</v>
      </c>
      <c r="L1003" s="472">
        <v>0</v>
      </c>
      <c r="M1003" s="701">
        <v>0</v>
      </c>
      <c r="N1003" s="417"/>
      <c r="O1003" s="11"/>
      <c r="P1003" s="11"/>
      <c r="Q1003" s="11"/>
      <c r="R1003" s="11"/>
      <c r="S1003" s="11"/>
      <c r="T1003" s="11"/>
      <c r="U1003" s="11"/>
      <c r="V1003" s="11"/>
      <c r="W1003" s="11"/>
      <c r="X1003" s="11"/>
      <c r="Y1003" s="11"/>
      <c r="Z1003" s="11"/>
      <c r="AA1003" s="11"/>
      <c r="AB1003" s="11"/>
      <c r="AC1003" s="11"/>
    </row>
    <row r="1004" spans="1:29" ht="24.75">
      <c r="A1004" s="274" t="s">
        <v>692</v>
      </c>
      <c r="B1004" s="1004"/>
      <c r="C1004" s="144" t="s">
        <v>548</v>
      </c>
      <c r="D1004" s="212" t="s">
        <v>502</v>
      </c>
      <c r="E1004" s="477">
        <v>-645</v>
      </c>
      <c r="F1004" s="702">
        <v>-623</v>
      </c>
      <c r="G1004" s="478">
        <v>-610</v>
      </c>
      <c r="H1004" s="703">
        <v>-610</v>
      </c>
      <c r="I1004" s="704">
        <v>-615</v>
      </c>
      <c r="J1004" s="477">
        <v>-605</v>
      </c>
      <c r="K1004" s="704">
        <v>-610</v>
      </c>
      <c r="L1004" s="477">
        <v>-600</v>
      </c>
      <c r="M1004" s="704">
        <v>-605</v>
      </c>
      <c r="N1004" s="417"/>
      <c r="O1004" s="11"/>
      <c r="P1004" s="11"/>
      <c r="Q1004" s="11"/>
      <c r="R1004" s="11"/>
      <c r="S1004" s="11"/>
      <c r="T1004" s="11"/>
      <c r="U1004" s="11"/>
      <c r="V1004" s="11"/>
      <c r="W1004" s="11"/>
      <c r="X1004" s="11"/>
      <c r="Y1004" s="11"/>
      <c r="Z1004" s="11"/>
      <c r="AA1004" s="11"/>
      <c r="AB1004" s="11"/>
      <c r="AC1004" s="11"/>
    </row>
    <row r="1005" spans="1:29" ht="29.25">
      <c r="A1005" s="274" t="s">
        <v>692</v>
      </c>
      <c r="B1005" s="1004"/>
      <c r="C1005" s="97" t="s">
        <v>836</v>
      </c>
      <c r="D1005" s="223" t="s">
        <v>502</v>
      </c>
      <c r="E1005" s="855">
        <f t="shared" ref="E1005:M1005" si="134">E1007+E1008+E1009+E1024+E1025+E1026+E1027+E1028+E1029+E1030+E1031+E1032+E1033</f>
        <v>2374</v>
      </c>
      <c r="F1005" s="856">
        <f t="shared" si="134"/>
        <v>2289</v>
      </c>
      <c r="G1005" s="857">
        <f t="shared" si="134"/>
        <v>2254</v>
      </c>
      <c r="H1005" s="856">
        <f t="shared" si="134"/>
        <v>2215</v>
      </c>
      <c r="I1005" s="858">
        <f t="shared" si="134"/>
        <v>2241</v>
      </c>
      <c r="J1005" s="855">
        <f t="shared" si="134"/>
        <v>2179</v>
      </c>
      <c r="K1005" s="858">
        <f t="shared" si="134"/>
        <v>2209</v>
      </c>
      <c r="L1005" s="855">
        <f t="shared" si="134"/>
        <v>2145</v>
      </c>
      <c r="M1005" s="859">
        <f t="shared" si="134"/>
        <v>2175</v>
      </c>
      <c r="N1005" s="417"/>
      <c r="O1005" s="11"/>
      <c r="P1005" s="11"/>
      <c r="Q1005" s="11"/>
      <c r="R1005" s="11"/>
      <c r="S1005" s="11"/>
      <c r="T1005" s="11"/>
      <c r="U1005" s="11"/>
      <c r="V1005" s="11"/>
      <c r="W1005" s="11"/>
      <c r="X1005" s="11"/>
      <c r="Y1005" s="11"/>
      <c r="Z1005" s="11"/>
      <c r="AA1005" s="11"/>
      <c r="AB1005" s="11"/>
      <c r="AC1005" s="11"/>
    </row>
    <row r="1006" spans="1:29" ht="24.75">
      <c r="A1006" s="274" t="s">
        <v>692</v>
      </c>
      <c r="B1006" s="1004"/>
      <c r="C1006" s="178" t="s">
        <v>42</v>
      </c>
      <c r="D1006" s="211"/>
      <c r="E1006" s="693"/>
      <c r="F1006" s="694"/>
      <c r="G1006" s="695"/>
      <c r="H1006" s="696"/>
      <c r="I1006" s="697"/>
      <c r="J1006" s="693"/>
      <c r="K1006" s="697"/>
      <c r="L1006" s="693"/>
      <c r="M1006" s="697"/>
      <c r="N1006" s="417"/>
      <c r="O1006" s="11"/>
      <c r="P1006" s="11"/>
      <c r="Q1006" s="11"/>
      <c r="R1006" s="11"/>
      <c r="S1006" s="11"/>
      <c r="T1006" s="11"/>
      <c r="U1006" s="11"/>
      <c r="V1006" s="11"/>
      <c r="W1006" s="11"/>
      <c r="X1006" s="11"/>
      <c r="Y1006" s="11"/>
      <c r="Z1006" s="11"/>
      <c r="AA1006" s="11"/>
      <c r="AB1006" s="11"/>
      <c r="AC1006" s="11"/>
    </row>
    <row r="1007" spans="1:29" ht="24.75">
      <c r="A1007" s="274" t="s">
        <v>692</v>
      </c>
      <c r="B1007" s="1004"/>
      <c r="C1007" s="124" t="s">
        <v>837</v>
      </c>
      <c r="D1007" s="211" t="s">
        <v>502</v>
      </c>
      <c r="E1007" s="472">
        <v>327</v>
      </c>
      <c r="F1007" s="700">
        <v>285</v>
      </c>
      <c r="G1007" s="473">
        <v>259</v>
      </c>
      <c r="H1007" s="686">
        <v>237</v>
      </c>
      <c r="I1007" s="701">
        <v>241</v>
      </c>
      <c r="J1007" s="472">
        <v>217</v>
      </c>
      <c r="K1007" s="701">
        <v>221</v>
      </c>
      <c r="L1007" s="472">
        <v>197</v>
      </c>
      <c r="M1007" s="701">
        <v>201</v>
      </c>
      <c r="N1007" s="417"/>
      <c r="O1007" s="11"/>
      <c r="P1007" s="11"/>
      <c r="Q1007" s="11"/>
      <c r="R1007" s="11"/>
      <c r="S1007" s="11"/>
      <c r="T1007" s="11"/>
      <c r="U1007" s="11"/>
      <c r="V1007" s="11"/>
      <c r="W1007" s="11"/>
      <c r="X1007" s="11"/>
      <c r="Y1007" s="11"/>
      <c r="Z1007" s="11"/>
      <c r="AA1007" s="11"/>
      <c r="AB1007" s="11"/>
      <c r="AC1007" s="11"/>
    </row>
    <row r="1008" spans="1:29" ht="24.75">
      <c r="A1008" s="274" t="s">
        <v>692</v>
      </c>
      <c r="B1008" s="1004"/>
      <c r="C1008" s="124" t="s">
        <v>0</v>
      </c>
      <c r="D1008" s="211" t="s">
        <v>502</v>
      </c>
      <c r="E1008" s="472">
        <v>59</v>
      </c>
      <c r="F1008" s="700">
        <v>55</v>
      </c>
      <c r="G1008" s="473">
        <v>48</v>
      </c>
      <c r="H1008" s="686">
        <v>51</v>
      </c>
      <c r="I1008" s="701">
        <v>53</v>
      </c>
      <c r="J1008" s="472">
        <v>51</v>
      </c>
      <c r="K1008" s="701">
        <v>53</v>
      </c>
      <c r="L1008" s="472">
        <v>51</v>
      </c>
      <c r="M1008" s="701">
        <v>53</v>
      </c>
      <c r="N1008" s="417"/>
      <c r="O1008" s="11"/>
      <c r="P1008" s="11"/>
      <c r="Q1008" s="11"/>
      <c r="R1008" s="11"/>
      <c r="S1008" s="11"/>
      <c r="T1008" s="11"/>
      <c r="U1008" s="11"/>
      <c r="V1008" s="11"/>
      <c r="W1008" s="11"/>
      <c r="X1008" s="11"/>
      <c r="Y1008" s="11"/>
      <c r="Z1008" s="11"/>
      <c r="AA1008" s="11"/>
      <c r="AB1008" s="11"/>
      <c r="AC1008" s="11"/>
    </row>
    <row r="1009" spans="1:29" ht="24.75">
      <c r="A1009" s="274" t="s">
        <v>692</v>
      </c>
      <c r="B1009" s="1004"/>
      <c r="C1009" s="124" t="s">
        <v>15</v>
      </c>
      <c r="D1009" s="211" t="s">
        <v>502</v>
      </c>
      <c r="E1009" s="693">
        <f t="shared" ref="E1009:M1009" si="135">E1010+E1011+E1023</f>
        <v>270</v>
      </c>
      <c r="F1009" s="696">
        <f t="shared" si="135"/>
        <v>312</v>
      </c>
      <c r="G1009" s="695">
        <f t="shared" si="135"/>
        <v>326</v>
      </c>
      <c r="H1009" s="696">
        <f t="shared" si="135"/>
        <v>328</v>
      </c>
      <c r="I1009" s="864">
        <f t="shared" si="135"/>
        <v>330</v>
      </c>
      <c r="J1009" s="693">
        <f t="shared" si="135"/>
        <v>331</v>
      </c>
      <c r="K1009" s="864">
        <f t="shared" si="135"/>
        <v>333</v>
      </c>
      <c r="L1009" s="693">
        <f t="shared" si="135"/>
        <v>333</v>
      </c>
      <c r="M1009" s="697">
        <f t="shared" si="135"/>
        <v>335</v>
      </c>
      <c r="N1009" s="417"/>
      <c r="O1009" s="11"/>
      <c r="P1009" s="11"/>
      <c r="Q1009" s="11"/>
      <c r="R1009" s="11"/>
      <c r="S1009" s="11"/>
      <c r="T1009" s="11"/>
      <c r="U1009" s="11"/>
      <c r="V1009" s="11"/>
      <c r="W1009" s="11"/>
      <c r="X1009" s="11"/>
      <c r="Y1009" s="11"/>
      <c r="Z1009" s="11"/>
      <c r="AA1009" s="11"/>
      <c r="AB1009" s="11"/>
      <c r="AC1009" s="11"/>
    </row>
    <row r="1010" spans="1:29" ht="24.75">
      <c r="A1010" s="274" t="s">
        <v>692</v>
      </c>
      <c r="B1010" s="1004"/>
      <c r="C1010" s="124" t="s">
        <v>706</v>
      </c>
      <c r="D1010" s="211" t="s">
        <v>502</v>
      </c>
      <c r="E1010" s="472"/>
      <c r="F1010" s="700"/>
      <c r="G1010" s="473"/>
      <c r="H1010" s="686"/>
      <c r="I1010" s="701"/>
      <c r="J1010" s="472"/>
      <c r="K1010" s="701"/>
      <c r="L1010" s="472"/>
      <c r="M1010" s="701"/>
      <c r="N1010" s="417"/>
      <c r="O1010" s="11"/>
      <c r="P1010" s="11"/>
      <c r="Q1010" s="11"/>
      <c r="R1010" s="11"/>
      <c r="S1010" s="11"/>
      <c r="T1010" s="11"/>
      <c r="U1010" s="11"/>
      <c r="V1010" s="11"/>
      <c r="W1010" s="11"/>
      <c r="X1010" s="11"/>
      <c r="Y1010" s="11"/>
      <c r="Z1010" s="11"/>
      <c r="AA1010" s="11"/>
      <c r="AB1010" s="11"/>
      <c r="AC1010" s="11"/>
    </row>
    <row r="1011" spans="1:29" ht="24.75">
      <c r="A1011" s="274" t="s">
        <v>692</v>
      </c>
      <c r="B1011" s="1004"/>
      <c r="C1011" s="124" t="s">
        <v>239</v>
      </c>
      <c r="D1011" s="211" t="s">
        <v>502</v>
      </c>
      <c r="E1011" s="693">
        <f t="shared" ref="E1011:M1011" si="136">E1012+E1013+E1014+E1015+E1016+E1017+E1018+E1019+E1020+E1021+E1022</f>
        <v>218</v>
      </c>
      <c r="F1011" s="696">
        <f t="shared" si="136"/>
        <v>259</v>
      </c>
      <c r="G1011" s="695">
        <f t="shared" si="136"/>
        <v>273</v>
      </c>
      <c r="H1011" s="696">
        <f t="shared" si="136"/>
        <v>275</v>
      </c>
      <c r="I1011" s="864">
        <f t="shared" si="136"/>
        <v>277</v>
      </c>
      <c r="J1011" s="693">
        <f t="shared" si="136"/>
        <v>278</v>
      </c>
      <c r="K1011" s="864">
        <f t="shared" si="136"/>
        <v>280</v>
      </c>
      <c r="L1011" s="693">
        <f t="shared" si="136"/>
        <v>280</v>
      </c>
      <c r="M1011" s="697">
        <f t="shared" si="136"/>
        <v>282</v>
      </c>
      <c r="N1011" s="417"/>
      <c r="O1011" s="11"/>
      <c r="P1011" s="11"/>
      <c r="Q1011" s="11"/>
      <c r="R1011" s="11"/>
      <c r="S1011" s="11"/>
      <c r="T1011" s="11"/>
      <c r="U1011" s="11"/>
      <c r="V1011" s="11"/>
      <c r="W1011" s="11"/>
      <c r="X1011" s="11"/>
      <c r="Y1011" s="11"/>
      <c r="Z1011" s="11"/>
      <c r="AA1011" s="11"/>
      <c r="AB1011" s="11"/>
      <c r="AC1011" s="11"/>
    </row>
    <row r="1012" spans="1:29" ht="24.75">
      <c r="A1012" s="274" t="s">
        <v>692</v>
      </c>
      <c r="B1012" s="1004"/>
      <c r="C1012" s="178" t="s">
        <v>1</v>
      </c>
      <c r="D1012" s="211" t="s">
        <v>502</v>
      </c>
      <c r="E1012" s="472">
        <v>23</v>
      </c>
      <c r="F1012" s="700">
        <v>23</v>
      </c>
      <c r="G1012" s="473">
        <v>23</v>
      </c>
      <c r="H1012" s="686">
        <v>23</v>
      </c>
      <c r="I1012" s="701">
        <v>23</v>
      </c>
      <c r="J1012" s="472">
        <v>23</v>
      </c>
      <c r="K1012" s="701">
        <v>23</v>
      </c>
      <c r="L1012" s="472">
        <v>23</v>
      </c>
      <c r="M1012" s="701">
        <v>23</v>
      </c>
      <c r="N1012" s="417"/>
      <c r="O1012" s="11"/>
      <c r="P1012" s="11"/>
      <c r="Q1012" s="11"/>
      <c r="R1012" s="11"/>
      <c r="S1012" s="11"/>
      <c r="T1012" s="11"/>
      <c r="U1012" s="11"/>
      <c r="V1012" s="11"/>
      <c r="W1012" s="11"/>
      <c r="X1012" s="11"/>
      <c r="Y1012" s="11"/>
      <c r="Z1012" s="11"/>
      <c r="AA1012" s="11"/>
      <c r="AB1012" s="11"/>
      <c r="AC1012" s="11"/>
    </row>
    <row r="1013" spans="1:29" ht="24.75">
      <c r="A1013" s="274" t="s">
        <v>692</v>
      </c>
      <c r="B1013" s="1004"/>
      <c r="C1013" s="178" t="s">
        <v>709</v>
      </c>
      <c r="D1013" s="211" t="s">
        <v>502</v>
      </c>
      <c r="E1013" s="472">
        <v>4</v>
      </c>
      <c r="F1013" s="700">
        <v>3</v>
      </c>
      <c r="G1013" s="473">
        <v>2</v>
      </c>
      <c r="H1013" s="686">
        <v>2</v>
      </c>
      <c r="I1013" s="701">
        <v>2</v>
      </c>
      <c r="J1013" s="472">
        <v>2</v>
      </c>
      <c r="K1013" s="701">
        <v>2</v>
      </c>
      <c r="L1013" s="472">
        <v>2</v>
      </c>
      <c r="M1013" s="701">
        <v>2</v>
      </c>
      <c r="N1013" s="417"/>
      <c r="O1013" s="11"/>
      <c r="P1013" s="11"/>
      <c r="Q1013" s="11"/>
      <c r="R1013" s="11"/>
      <c r="S1013" s="11"/>
      <c r="T1013" s="11"/>
      <c r="U1013" s="11"/>
      <c r="V1013" s="11"/>
      <c r="W1013" s="11"/>
      <c r="X1013" s="11"/>
      <c r="Y1013" s="11"/>
      <c r="Z1013" s="11"/>
      <c r="AA1013" s="11"/>
      <c r="AB1013" s="11"/>
      <c r="AC1013" s="11"/>
    </row>
    <row r="1014" spans="1:29" ht="24.75">
      <c r="A1014" s="274" t="s">
        <v>692</v>
      </c>
      <c r="B1014" s="1004"/>
      <c r="C1014" s="178" t="s">
        <v>710</v>
      </c>
      <c r="D1014" s="211" t="s">
        <v>502</v>
      </c>
      <c r="E1014" s="472"/>
      <c r="F1014" s="700"/>
      <c r="G1014" s="473"/>
      <c r="H1014" s="686"/>
      <c r="I1014" s="701"/>
      <c r="J1014" s="472"/>
      <c r="K1014" s="701"/>
      <c r="L1014" s="472"/>
      <c r="M1014" s="701"/>
      <c r="N1014" s="417"/>
      <c r="O1014" s="11"/>
      <c r="P1014" s="11"/>
      <c r="Q1014" s="11"/>
      <c r="R1014" s="11"/>
      <c r="S1014" s="11"/>
      <c r="T1014" s="11"/>
      <c r="U1014" s="11"/>
      <c r="V1014" s="11"/>
      <c r="W1014" s="11"/>
      <c r="X1014" s="11"/>
      <c r="Y1014" s="11"/>
      <c r="Z1014" s="11"/>
      <c r="AA1014" s="11"/>
      <c r="AB1014" s="11"/>
      <c r="AC1014" s="11"/>
    </row>
    <row r="1015" spans="1:29" ht="24.75">
      <c r="A1015" s="274" t="s">
        <v>692</v>
      </c>
      <c r="B1015" s="1004"/>
      <c r="C1015" s="178" t="s">
        <v>2</v>
      </c>
      <c r="D1015" s="211" t="s">
        <v>502</v>
      </c>
      <c r="E1015" s="472">
        <v>181</v>
      </c>
      <c r="F1015" s="700">
        <v>224</v>
      </c>
      <c r="G1015" s="473">
        <v>242</v>
      </c>
      <c r="H1015" s="686">
        <v>245</v>
      </c>
      <c r="I1015" s="701">
        <v>247</v>
      </c>
      <c r="J1015" s="472">
        <v>248</v>
      </c>
      <c r="K1015" s="701">
        <v>250</v>
      </c>
      <c r="L1015" s="472">
        <v>250</v>
      </c>
      <c r="M1015" s="701">
        <v>252</v>
      </c>
      <c r="N1015" s="417"/>
      <c r="O1015" s="11"/>
      <c r="P1015" s="11"/>
      <c r="Q1015" s="11"/>
      <c r="R1015" s="11"/>
      <c r="S1015" s="11"/>
      <c r="T1015" s="11"/>
      <c r="U1015" s="11"/>
      <c r="V1015" s="11"/>
      <c r="W1015" s="11"/>
      <c r="X1015" s="11"/>
      <c r="Y1015" s="11"/>
      <c r="Z1015" s="11"/>
      <c r="AA1015" s="11"/>
      <c r="AB1015" s="11"/>
      <c r="AC1015" s="11"/>
    </row>
    <row r="1016" spans="1:29" ht="29.25">
      <c r="A1016" s="274" t="s">
        <v>692</v>
      </c>
      <c r="B1016" s="1004"/>
      <c r="C1016" s="178" t="s">
        <v>3</v>
      </c>
      <c r="D1016" s="211" t="s">
        <v>502</v>
      </c>
      <c r="E1016" s="472">
        <v>10</v>
      </c>
      <c r="F1016" s="700">
        <v>9</v>
      </c>
      <c r="G1016" s="473">
        <v>6</v>
      </c>
      <c r="H1016" s="686">
        <v>5</v>
      </c>
      <c r="I1016" s="701">
        <v>5</v>
      </c>
      <c r="J1016" s="472">
        <v>5</v>
      </c>
      <c r="K1016" s="701">
        <v>5</v>
      </c>
      <c r="L1016" s="472">
        <v>5</v>
      </c>
      <c r="M1016" s="701">
        <v>5</v>
      </c>
      <c r="N1016" s="417"/>
      <c r="O1016" s="11"/>
      <c r="P1016" s="11"/>
      <c r="Q1016" s="11"/>
      <c r="R1016" s="11"/>
      <c r="S1016" s="11"/>
      <c r="T1016" s="11"/>
      <c r="U1016" s="11"/>
      <c r="V1016" s="11"/>
      <c r="W1016" s="11"/>
      <c r="X1016" s="11"/>
      <c r="Y1016" s="11"/>
      <c r="Z1016" s="11"/>
      <c r="AA1016" s="11"/>
      <c r="AB1016" s="11"/>
      <c r="AC1016" s="11"/>
    </row>
    <row r="1017" spans="1:29" ht="24.75">
      <c r="A1017" s="274" t="s">
        <v>692</v>
      </c>
      <c r="B1017" s="1004"/>
      <c r="C1017" s="178" t="s">
        <v>711</v>
      </c>
      <c r="D1017" s="211" t="s">
        <v>502</v>
      </c>
      <c r="E1017" s="472"/>
      <c r="F1017" s="700"/>
      <c r="G1017" s="473"/>
      <c r="H1017" s="686"/>
      <c r="I1017" s="701"/>
      <c r="J1017" s="472"/>
      <c r="K1017" s="701"/>
      <c r="L1017" s="472"/>
      <c r="M1017" s="701"/>
      <c r="N1017" s="417"/>
      <c r="O1017" s="11"/>
      <c r="P1017" s="11"/>
      <c r="Q1017" s="11"/>
      <c r="R1017" s="11"/>
      <c r="S1017" s="11"/>
      <c r="T1017" s="11"/>
      <c r="U1017" s="11"/>
      <c r="V1017" s="11"/>
      <c r="W1017" s="11"/>
      <c r="X1017" s="11"/>
      <c r="Y1017" s="11"/>
      <c r="Z1017" s="11"/>
      <c r="AA1017" s="11"/>
      <c r="AB1017" s="11"/>
      <c r="AC1017" s="11"/>
    </row>
    <row r="1018" spans="1:29" ht="24.75">
      <c r="A1018" s="274" t="s">
        <v>692</v>
      </c>
      <c r="B1018" s="1004"/>
      <c r="C1018" s="178" t="s">
        <v>712</v>
      </c>
      <c r="D1018" s="211" t="s">
        <v>502</v>
      </c>
      <c r="E1018" s="472"/>
      <c r="F1018" s="700"/>
      <c r="G1018" s="473"/>
      <c r="H1018" s="686"/>
      <c r="I1018" s="701"/>
      <c r="J1018" s="472"/>
      <c r="K1018" s="701"/>
      <c r="L1018" s="472"/>
      <c r="M1018" s="701"/>
      <c r="N1018" s="417"/>
      <c r="O1018" s="11"/>
      <c r="P1018" s="11"/>
      <c r="Q1018" s="11"/>
      <c r="R1018" s="11"/>
      <c r="S1018" s="11"/>
      <c r="T1018" s="11"/>
      <c r="U1018" s="11"/>
      <c r="V1018" s="11"/>
      <c r="W1018" s="11"/>
      <c r="X1018" s="11"/>
      <c r="Y1018" s="11"/>
      <c r="Z1018" s="11"/>
      <c r="AA1018" s="11"/>
      <c r="AB1018" s="11"/>
      <c r="AC1018" s="11"/>
    </row>
    <row r="1019" spans="1:29" ht="24.75">
      <c r="A1019" s="274" t="s">
        <v>692</v>
      </c>
      <c r="B1019" s="1004"/>
      <c r="C1019" s="178" t="s">
        <v>4</v>
      </c>
      <c r="D1019" s="211" t="s">
        <v>502</v>
      </c>
      <c r="E1019" s="472"/>
      <c r="F1019" s="700"/>
      <c r="G1019" s="473"/>
      <c r="H1019" s="686"/>
      <c r="I1019" s="701"/>
      <c r="J1019" s="472"/>
      <c r="K1019" s="701"/>
      <c r="L1019" s="472"/>
      <c r="M1019" s="701"/>
      <c r="N1019" s="417"/>
      <c r="O1019" s="11"/>
      <c r="P1019" s="11"/>
      <c r="Q1019" s="11"/>
      <c r="R1019" s="11"/>
      <c r="S1019" s="11"/>
      <c r="T1019" s="11"/>
      <c r="U1019" s="11"/>
      <c r="V1019" s="11"/>
      <c r="W1019" s="11"/>
      <c r="X1019" s="11"/>
      <c r="Y1019" s="11"/>
      <c r="Z1019" s="11"/>
      <c r="AA1019" s="11"/>
      <c r="AB1019" s="11"/>
      <c r="AC1019" s="11"/>
    </row>
    <row r="1020" spans="1:29" ht="24.75">
      <c r="A1020" s="274" t="s">
        <v>692</v>
      </c>
      <c r="B1020" s="1004"/>
      <c r="C1020" s="178" t="s">
        <v>713</v>
      </c>
      <c r="D1020" s="211" t="s">
        <v>502</v>
      </c>
      <c r="E1020" s="472"/>
      <c r="F1020" s="700"/>
      <c r="G1020" s="473"/>
      <c r="H1020" s="686"/>
      <c r="I1020" s="701"/>
      <c r="J1020" s="472"/>
      <c r="K1020" s="701"/>
      <c r="L1020" s="472"/>
      <c r="M1020" s="701"/>
      <c r="N1020" s="417"/>
      <c r="O1020" s="11"/>
      <c r="P1020" s="11"/>
      <c r="Q1020" s="11"/>
      <c r="R1020" s="11"/>
      <c r="S1020" s="11"/>
      <c r="T1020" s="11"/>
      <c r="U1020" s="11"/>
      <c r="V1020" s="11"/>
      <c r="W1020" s="11"/>
      <c r="X1020" s="11"/>
      <c r="Y1020" s="11"/>
      <c r="Z1020" s="11"/>
      <c r="AA1020" s="11"/>
      <c r="AB1020" s="11"/>
      <c r="AC1020" s="11"/>
    </row>
    <row r="1021" spans="1:29" ht="24.75">
      <c r="A1021" s="274" t="s">
        <v>692</v>
      </c>
      <c r="B1021" s="1004"/>
      <c r="C1021" s="178" t="s">
        <v>714</v>
      </c>
      <c r="D1021" s="211" t="s">
        <v>502</v>
      </c>
      <c r="E1021" s="472"/>
      <c r="F1021" s="700"/>
      <c r="G1021" s="473"/>
      <c r="H1021" s="686"/>
      <c r="I1021" s="701"/>
      <c r="J1021" s="472"/>
      <c r="K1021" s="701"/>
      <c r="L1021" s="472"/>
      <c r="M1021" s="701"/>
      <c r="N1021" s="417"/>
      <c r="O1021" s="11"/>
      <c r="P1021" s="11"/>
      <c r="Q1021" s="11"/>
      <c r="R1021" s="11"/>
      <c r="S1021" s="11"/>
      <c r="T1021" s="11"/>
      <c r="U1021" s="11"/>
      <c r="V1021" s="11"/>
      <c r="W1021" s="11"/>
      <c r="X1021" s="11"/>
      <c r="Y1021" s="11"/>
      <c r="Z1021" s="11"/>
      <c r="AA1021" s="11"/>
      <c r="AB1021" s="11"/>
      <c r="AC1021" s="11"/>
    </row>
    <row r="1022" spans="1:29" ht="24.75">
      <c r="A1022" s="274" t="s">
        <v>692</v>
      </c>
      <c r="B1022" s="1004"/>
      <c r="C1022" s="178" t="s">
        <v>747</v>
      </c>
      <c r="D1022" s="211" t="s">
        <v>502</v>
      </c>
      <c r="E1022" s="472"/>
      <c r="F1022" s="700"/>
      <c r="G1022" s="473"/>
      <c r="H1022" s="686"/>
      <c r="I1022" s="701"/>
      <c r="J1022" s="472"/>
      <c r="K1022" s="701"/>
      <c r="L1022" s="472"/>
      <c r="M1022" s="701"/>
      <c r="N1022" s="417"/>
      <c r="O1022" s="11"/>
      <c r="P1022" s="11"/>
      <c r="Q1022" s="11"/>
      <c r="R1022" s="11"/>
      <c r="S1022" s="11"/>
      <c r="T1022" s="11"/>
      <c r="U1022" s="11"/>
      <c r="V1022" s="11"/>
      <c r="W1022" s="11"/>
      <c r="X1022" s="11"/>
      <c r="Y1022" s="11"/>
      <c r="Z1022" s="11"/>
      <c r="AA1022" s="11"/>
      <c r="AB1022" s="11"/>
      <c r="AC1022" s="11"/>
    </row>
    <row r="1023" spans="1:29" ht="24.75">
      <c r="A1023" s="274" t="s">
        <v>692</v>
      </c>
      <c r="B1023" s="1004"/>
      <c r="C1023" s="124" t="s">
        <v>748</v>
      </c>
      <c r="D1023" s="211" t="s">
        <v>502</v>
      </c>
      <c r="E1023" s="472">
        <v>52</v>
      </c>
      <c r="F1023" s="700">
        <v>53</v>
      </c>
      <c r="G1023" s="473">
        <v>53</v>
      </c>
      <c r="H1023" s="686">
        <v>53</v>
      </c>
      <c r="I1023" s="701">
        <v>53</v>
      </c>
      <c r="J1023" s="472">
        <v>53</v>
      </c>
      <c r="K1023" s="701">
        <v>53</v>
      </c>
      <c r="L1023" s="472">
        <v>53</v>
      </c>
      <c r="M1023" s="701">
        <v>53</v>
      </c>
      <c r="N1023" s="417"/>
      <c r="O1023" s="11"/>
      <c r="P1023" s="11"/>
      <c r="Q1023" s="11"/>
      <c r="R1023" s="11"/>
      <c r="S1023" s="11"/>
      <c r="T1023" s="11"/>
      <c r="U1023" s="11"/>
      <c r="V1023" s="11"/>
      <c r="W1023" s="11"/>
      <c r="X1023" s="11"/>
      <c r="Y1023" s="11"/>
      <c r="Z1023" s="11"/>
      <c r="AA1023" s="11"/>
      <c r="AB1023" s="11"/>
      <c r="AC1023" s="11"/>
    </row>
    <row r="1024" spans="1:29" ht="24.75">
      <c r="A1024" s="274" t="s">
        <v>692</v>
      </c>
      <c r="B1024" s="1004"/>
      <c r="C1024" s="124" t="s">
        <v>5</v>
      </c>
      <c r="D1024" s="211" t="s">
        <v>502</v>
      </c>
      <c r="E1024" s="472">
        <v>7</v>
      </c>
      <c r="F1024" s="700">
        <v>5</v>
      </c>
      <c r="G1024" s="473">
        <v>5</v>
      </c>
      <c r="H1024" s="686">
        <v>5</v>
      </c>
      <c r="I1024" s="701">
        <v>5</v>
      </c>
      <c r="J1024" s="472">
        <v>5</v>
      </c>
      <c r="K1024" s="701">
        <v>5</v>
      </c>
      <c r="L1024" s="472">
        <v>5</v>
      </c>
      <c r="M1024" s="701">
        <v>5</v>
      </c>
      <c r="N1024" s="417"/>
      <c r="O1024" s="11"/>
      <c r="P1024" s="11"/>
      <c r="Q1024" s="11"/>
      <c r="R1024" s="11"/>
      <c r="S1024" s="11"/>
      <c r="T1024" s="11"/>
      <c r="U1024" s="11"/>
      <c r="V1024" s="11"/>
      <c r="W1024" s="11"/>
      <c r="X1024" s="11"/>
      <c r="Y1024" s="11"/>
      <c r="Z1024" s="11"/>
      <c r="AA1024" s="11"/>
      <c r="AB1024" s="11"/>
      <c r="AC1024" s="11"/>
    </row>
    <row r="1025" spans="1:29" ht="29.25">
      <c r="A1025" s="274" t="s">
        <v>692</v>
      </c>
      <c r="B1025" s="1004"/>
      <c r="C1025" s="124" t="s">
        <v>6</v>
      </c>
      <c r="D1025" s="211" t="s">
        <v>502</v>
      </c>
      <c r="E1025" s="472">
        <v>343</v>
      </c>
      <c r="F1025" s="700">
        <v>339</v>
      </c>
      <c r="G1025" s="473">
        <v>342</v>
      </c>
      <c r="H1025" s="686">
        <v>340</v>
      </c>
      <c r="I1025" s="701">
        <v>343</v>
      </c>
      <c r="J1025" s="472">
        <v>338</v>
      </c>
      <c r="K1025" s="701">
        <v>342</v>
      </c>
      <c r="L1025" s="472">
        <v>339</v>
      </c>
      <c r="M1025" s="701">
        <v>343</v>
      </c>
      <c r="N1025" s="417"/>
      <c r="O1025" s="11"/>
      <c r="P1025" s="11"/>
      <c r="Q1025" s="11"/>
      <c r="R1025" s="11"/>
      <c r="S1025" s="11"/>
      <c r="T1025" s="11"/>
      <c r="U1025" s="11"/>
      <c r="V1025" s="11"/>
      <c r="W1025" s="11"/>
      <c r="X1025" s="11"/>
      <c r="Y1025" s="11"/>
      <c r="Z1025" s="11"/>
      <c r="AA1025" s="11"/>
      <c r="AB1025" s="11"/>
      <c r="AC1025" s="11"/>
    </row>
    <row r="1026" spans="1:29" ht="24.75">
      <c r="A1026" s="274" t="s">
        <v>692</v>
      </c>
      <c r="B1026" s="1004"/>
      <c r="C1026" s="124" t="s">
        <v>7</v>
      </c>
      <c r="D1026" s="211" t="s">
        <v>502</v>
      </c>
      <c r="E1026" s="472">
        <v>60</v>
      </c>
      <c r="F1026" s="700">
        <v>71</v>
      </c>
      <c r="G1026" s="473">
        <v>69</v>
      </c>
      <c r="H1026" s="686">
        <v>69</v>
      </c>
      <c r="I1026" s="701">
        <v>71</v>
      </c>
      <c r="J1026" s="472">
        <v>69</v>
      </c>
      <c r="K1026" s="701">
        <v>71</v>
      </c>
      <c r="L1026" s="472">
        <v>69</v>
      </c>
      <c r="M1026" s="701">
        <v>71</v>
      </c>
      <c r="N1026" s="417"/>
      <c r="O1026" s="11"/>
      <c r="P1026" s="11"/>
      <c r="Q1026" s="11"/>
      <c r="R1026" s="11"/>
      <c r="S1026" s="11"/>
      <c r="T1026" s="11"/>
      <c r="U1026" s="11"/>
      <c r="V1026" s="11"/>
      <c r="W1026" s="11"/>
      <c r="X1026" s="11"/>
      <c r="Y1026" s="11"/>
      <c r="Z1026" s="11"/>
      <c r="AA1026" s="11"/>
      <c r="AB1026" s="11"/>
      <c r="AC1026" s="11"/>
    </row>
    <row r="1027" spans="1:29" ht="24.75">
      <c r="A1027" s="274" t="s">
        <v>692</v>
      </c>
      <c r="B1027" s="1004"/>
      <c r="C1027" s="124" t="s">
        <v>8</v>
      </c>
      <c r="D1027" s="211" t="s">
        <v>502</v>
      </c>
      <c r="E1027" s="472">
        <v>181</v>
      </c>
      <c r="F1027" s="700">
        <v>175</v>
      </c>
      <c r="G1027" s="473">
        <v>173</v>
      </c>
      <c r="H1027" s="686">
        <v>171</v>
      </c>
      <c r="I1027" s="701">
        <v>173</v>
      </c>
      <c r="J1027" s="472">
        <v>170</v>
      </c>
      <c r="K1027" s="701">
        <v>172</v>
      </c>
      <c r="L1027" s="472">
        <v>169</v>
      </c>
      <c r="M1027" s="701">
        <v>171</v>
      </c>
      <c r="N1027" s="417"/>
      <c r="O1027" s="11"/>
      <c r="P1027" s="11"/>
      <c r="Q1027" s="11"/>
      <c r="R1027" s="11"/>
      <c r="S1027" s="11"/>
      <c r="T1027" s="11"/>
      <c r="U1027" s="11"/>
      <c r="V1027" s="11"/>
      <c r="W1027" s="11"/>
      <c r="X1027" s="11"/>
      <c r="Y1027" s="11"/>
      <c r="Z1027" s="11"/>
      <c r="AA1027" s="11"/>
      <c r="AB1027" s="11"/>
      <c r="AC1027" s="11"/>
    </row>
    <row r="1028" spans="1:29" ht="24.75">
      <c r="A1028" s="274" t="s">
        <v>692</v>
      </c>
      <c r="B1028" s="1004"/>
      <c r="C1028" s="124" t="s">
        <v>9</v>
      </c>
      <c r="D1028" s="211" t="s">
        <v>502</v>
      </c>
      <c r="E1028" s="472">
        <v>54</v>
      </c>
      <c r="F1028" s="700">
        <v>57</v>
      </c>
      <c r="G1028" s="473">
        <v>56</v>
      </c>
      <c r="H1028" s="686">
        <v>56</v>
      </c>
      <c r="I1028" s="701">
        <v>56</v>
      </c>
      <c r="J1028" s="472">
        <v>56</v>
      </c>
      <c r="K1028" s="701">
        <v>56</v>
      </c>
      <c r="L1028" s="472">
        <v>56</v>
      </c>
      <c r="M1028" s="701">
        <v>56</v>
      </c>
      <c r="N1028" s="417"/>
      <c r="O1028" s="11"/>
      <c r="P1028" s="11"/>
      <c r="Q1028" s="11"/>
      <c r="R1028" s="11"/>
      <c r="S1028" s="11"/>
      <c r="T1028" s="11"/>
      <c r="U1028" s="11"/>
      <c r="V1028" s="11"/>
      <c r="W1028" s="11"/>
      <c r="X1028" s="11"/>
      <c r="Y1028" s="11"/>
      <c r="Z1028" s="11"/>
      <c r="AA1028" s="11"/>
      <c r="AB1028" s="11"/>
      <c r="AC1028" s="11"/>
    </row>
    <row r="1029" spans="1:29" ht="29.25">
      <c r="A1029" s="274" t="s">
        <v>692</v>
      </c>
      <c r="B1029" s="1004"/>
      <c r="C1029" s="124" t="s">
        <v>10</v>
      </c>
      <c r="D1029" s="211" t="s">
        <v>502</v>
      </c>
      <c r="E1029" s="472">
        <v>148</v>
      </c>
      <c r="F1029" s="700">
        <v>157</v>
      </c>
      <c r="G1029" s="473">
        <v>155</v>
      </c>
      <c r="H1029" s="686">
        <v>153</v>
      </c>
      <c r="I1029" s="701">
        <v>155</v>
      </c>
      <c r="J1029" s="472">
        <v>150</v>
      </c>
      <c r="K1029" s="701">
        <v>153</v>
      </c>
      <c r="L1029" s="472">
        <v>148</v>
      </c>
      <c r="M1029" s="701">
        <v>151</v>
      </c>
      <c r="N1029" s="417"/>
      <c r="O1029" s="11"/>
      <c r="P1029" s="11"/>
      <c r="Q1029" s="11"/>
      <c r="R1029" s="11"/>
      <c r="S1029" s="11"/>
      <c r="T1029" s="11"/>
      <c r="U1029" s="11"/>
      <c r="V1029" s="11"/>
      <c r="W1029" s="11"/>
      <c r="X1029" s="11"/>
      <c r="Y1029" s="11"/>
      <c r="Z1029" s="11"/>
      <c r="AA1029" s="11"/>
      <c r="AB1029" s="11"/>
      <c r="AC1029" s="11"/>
    </row>
    <row r="1030" spans="1:29" ht="24.75">
      <c r="A1030" s="274" t="s">
        <v>692</v>
      </c>
      <c r="B1030" s="1004"/>
      <c r="C1030" s="124" t="s">
        <v>11</v>
      </c>
      <c r="D1030" s="211" t="s">
        <v>502</v>
      </c>
      <c r="E1030" s="472">
        <v>301</v>
      </c>
      <c r="F1030" s="700">
        <v>275</v>
      </c>
      <c r="G1030" s="473">
        <v>268</v>
      </c>
      <c r="H1030" s="686">
        <v>263</v>
      </c>
      <c r="I1030" s="701">
        <v>265</v>
      </c>
      <c r="J1030" s="472">
        <v>258</v>
      </c>
      <c r="K1030" s="701">
        <v>260</v>
      </c>
      <c r="L1030" s="472">
        <v>253</v>
      </c>
      <c r="M1030" s="701">
        <v>255</v>
      </c>
      <c r="N1030" s="417"/>
      <c r="O1030" s="11"/>
      <c r="P1030" s="11"/>
      <c r="Q1030" s="11"/>
      <c r="R1030" s="11"/>
      <c r="S1030" s="11"/>
      <c r="T1030" s="11"/>
      <c r="U1030" s="11"/>
      <c r="V1030" s="11"/>
      <c r="W1030" s="11"/>
      <c r="X1030" s="11"/>
      <c r="Y1030" s="11"/>
      <c r="Z1030" s="11"/>
      <c r="AA1030" s="11"/>
      <c r="AB1030" s="11"/>
      <c r="AC1030" s="11"/>
    </row>
    <row r="1031" spans="1:29" ht="24.75">
      <c r="A1031" s="274" t="s">
        <v>692</v>
      </c>
      <c r="B1031" s="1004"/>
      <c r="C1031" s="373" t="s">
        <v>12</v>
      </c>
      <c r="D1031" s="211" t="s">
        <v>502</v>
      </c>
      <c r="E1031" s="472">
        <v>222</v>
      </c>
      <c r="F1031" s="700">
        <v>217</v>
      </c>
      <c r="G1031" s="473">
        <v>213</v>
      </c>
      <c r="H1031" s="686">
        <v>205</v>
      </c>
      <c r="I1031" s="701">
        <v>208</v>
      </c>
      <c r="J1031" s="472">
        <v>200</v>
      </c>
      <c r="K1031" s="701">
        <v>203</v>
      </c>
      <c r="L1031" s="472">
        <v>195</v>
      </c>
      <c r="M1031" s="701">
        <v>198</v>
      </c>
      <c r="N1031" s="417"/>
      <c r="O1031" s="11"/>
      <c r="P1031" s="11"/>
      <c r="Q1031" s="11"/>
      <c r="R1031" s="11"/>
      <c r="S1031" s="11"/>
      <c r="T1031" s="11"/>
      <c r="U1031" s="11"/>
      <c r="V1031" s="11"/>
      <c r="W1031" s="11"/>
      <c r="X1031" s="11"/>
      <c r="Y1031" s="11"/>
      <c r="Z1031" s="11"/>
      <c r="AA1031" s="11"/>
      <c r="AB1031" s="11"/>
      <c r="AC1031" s="11"/>
    </row>
    <row r="1032" spans="1:29" ht="24.75">
      <c r="A1032" s="274" t="s">
        <v>692</v>
      </c>
      <c r="B1032" s="1004"/>
      <c r="C1032" s="375" t="s">
        <v>13</v>
      </c>
      <c r="D1032" s="211" t="s">
        <v>502</v>
      </c>
      <c r="E1032" s="865">
        <v>187</v>
      </c>
      <c r="F1032" s="866">
        <v>137</v>
      </c>
      <c r="G1032" s="867">
        <v>135</v>
      </c>
      <c r="H1032" s="868">
        <v>133</v>
      </c>
      <c r="I1032" s="701">
        <v>135</v>
      </c>
      <c r="J1032" s="865">
        <v>131</v>
      </c>
      <c r="K1032" s="701">
        <v>133</v>
      </c>
      <c r="L1032" s="865">
        <v>129</v>
      </c>
      <c r="M1032" s="701">
        <v>131</v>
      </c>
      <c r="N1032" s="417"/>
      <c r="O1032" s="11"/>
      <c r="P1032" s="11"/>
      <c r="Q1032" s="11"/>
      <c r="R1032" s="11"/>
      <c r="S1032" s="11"/>
      <c r="T1032" s="11"/>
      <c r="U1032" s="11"/>
      <c r="V1032" s="11"/>
      <c r="W1032" s="11"/>
      <c r="X1032" s="11"/>
      <c r="Y1032" s="11"/>
      <c r="Z1032" s="11"/>
      <c r="AA1032" s="11"/>
      <c r="AB1032" s="11"/>
      <c r="AC1032" s="11"/>
    </row>
    <row r="1033" spans="1:29" ht="24.75">
      <c r="A1033" s="274" t="s">
        <v>692</v>
      </c>
      <c r="B1033" s="1004"/>
      <c r="C1033" s="374" t="s">
        <v>14</v>
      </c>
      <c r="D1033" s="211" t="s">
        <v>502</v>
      </c>
      <c r="E1033" s="472">
        <v>215</v>
      </c>
      <c r="F1033" s="700">
        <v>204</v>
      </c>
      <c r="G1033" s="473">
        <v>205</v>
      </c>
      <c r="H1033" s="686">
        <v>204</v>
      </c>
      <c r="I1033" s="701">
        <v>206</v>
      </c>
      <c r="J1033" s="472">
        <v>203</v>
      </c>
      <c r="K1033" s="701">
        <v>207</v>
      </c>
      <c r="L1033" s="472">
        <v>201</v>
      </c>
      <c r="M1033" s="701">
        <v>205</v>
      </c>
      <c r="N1033" s="417"/>
      <c r="O1033" s="11"/>
      <c r="P1033" s="11"/>
      <c r="Q1033" s="11"/>
      <c r="R1033" s="11"/>
      <c r="S1033" s="11"/>
      <c r="T1033" s="11"/>
      <c r="U1033" s="11"/>
      <c r="V1033" s="11"/>
      <c r="W1033" s="11"/>
      <c r="X1033" s="11"/>
      <c r="Y1033" s="11"/>
      <c r="Z1033" s="11"/>
      <c r="AA1033" s="11"/>
      <c r="AB1033" s="11"/>
      <c r="AC1033" s="11"/>
    </row>
    <row r="1034" spans="1:29" ht="29.25">
      <c r="A1034" s="274" t="s">
        <v>692</v>
      </c>
      <c r="B1034" s="1004"/>
      <c r="C1034" s="190" t="s">
        <v>547</v>
      </c>
      <c r="D1034" s="211" t="s">
        <v>502</v>
      </c>
      <c r="E1034" s="472">
        <v>93</v>
      </c>
      <c r="F1034" s="700">
        <v>116</v>
      </c>
      <c r="G1034" s="473">
        <v>118</v>
      </c>
      <c r="H1034" s="472">
        <v>118</v>
      </c>
      <c r="I1034" s="473">
        <v>120</v>
      </c>
      <c r="J1034" s="472">
        <v>118</v>
      </c>
      <c r="K1034" s="473">
        <v>120</v>
      </c>
      <c r="L1034" s="472">
        <v>115</v>
      </c>
      <c r="M1034" s="473">
        <v>117</v>
      </c>
      <c r="N1034" s="417"/>
      <c r="O1034" s="11"/>
      <c r="P1034" s="11"/>
      <c r="Q1034" s="11"/>
      <c r="R1034" s="11"/>
      <c r="S1034" s="11"/>
      <c r="T1034" s="11"/>
      <c r="U1034" s="11"/>
      <c r="V1034" s="11"/>
      <c r="W1034" s="11"/>
      <c r="X1034" s="11"/>
      <c r="Y1034" s="11"/>
      <c r="Z1034" s="11"/>
      <c r="AA1034" s="11"/>
      <c r="AB1034" s="11"/>
      <c r="AC1034" s="11"/>
    </row>
    <row r="1035" spans="1:29" ht="29.25">
      <c r="A1035" s="274" t="s">
        <v>692</v>
      </c>
      <c r="B1035" s="1004"/>
      <c r="C1035" s="33" t="s">
        <v>809</v>
      </c>
      <c r="D1035" s="211" t="s">
        <v>502</v>
      </c>
      <c r="E1035" s="693">
        <f t="shared" ref="E1035:M1035" si="137">E998-E1005-E1034-(-E1004)</f>
        <v>1153</v>
      </c>
      <c r="F1035" s="694">
        <f t="shared" si="137"/>
        <v>1097</v>
      </c>
      <c r="G1035" s="695">
        <f t="shared" si="137"/>
        <v>1048</v>
      </c>
      <c r="H1035" s="693">
        <f t="shared" si="137"/>
        <v>1059</v>
      </c>
      <c r="I1035" s="695">
        <f t="shared" si="137"/>
        <v>1035</v>
      </c>
      <c r="J1035" s="693">
        <f t="shared" si="137"/>
        <v>980</v>
      </c>
      <c r="K1035" s="695">
        <f t="shared" si="137"/>
        <v>954</v>
      </c>
      <c r="L1035" s="693">
        <f t="shared" si="137"/>
        <v>906</v>
      </c>
      <c r="M1035" s="695">
        <f t="shared" si="137"/>
        <v>884</v>
      </c>
      <c r="N1035" s="417"/>
      <c r="O1035" s="11"/>
      <c r="P1035" s="11"/>
      <c r="Q1035" s="11"/>
      <c r="R1035" s="11"/>
      <c r="S1035" s="11"/>
      <c r="T1035" s="11"/>
      <c r="U1035" s="11"/>
      <c r="V1035" s="11"/>
      <c r="W1035" s="11"/>
      <c r="X1035" s="11"/>
      <c r="Y1035" s="11"/>
      <c r="Z1035" s="11"/>
      <c r="AA1035" s="11"/>
      <c r="AB1035" s="11"/>
      <c r="AC1035" s="11"/>
    </row>
    <row r="1036" spans="1:29" ht="29.25">
      <c r="A1036" s="274" t="s">
        <v>692</v>
      </c>
      <c r="B1036" s="1004"/>
      <c r="C1036" s="34" t="s">
        <v>96</v>
      </c>
      <c r="D1036" s="211" t="s">
        <v>502</v>
      </c>
      <c r="E1036" s="700">
        <v>886</v>
      </c>
      <c r="F1036" s="700">
        <v>836</v>
      </c>
      <c r="G1036" s="473">
        <v>795</v>
      </c>
      <c r="H1036" s="686">
        <v>750</v>
      </c>
      <c r="I1036" s="473">
        <v>735</v>
      </c>
      <c r="J1036" s="686">
        <v>703</v>
      </c>
      <c r="K1036" s="473">
        <v>688</v>
      </c>
      <c r="L1036" s="686">
        <v>656</v>
      </c>
      <c r="M1036" s="473">
        <v>641</v>
      </c>
      <c r="N1036" s="417"/>
      <c r="O1036" s="11"/>
      <c r="P1036" s="11"/>
      <c r="Q1036" s="11"/>
      <c r="R1036" s="11"/>
      <c r="S1036" s="11"/>
      <c r="T1036" s="11"/>
      <c r="U1036" s="11"/>
      <c r="V1036" s="11"/>
      <c r="W1036" s="11"/>
      <c r="X1036" s="11"/>
      <c r="Y1036" s="11"/>
      <c r="Z1036" s="11"/>
      <c r="AA1036" s="11"/>
      <c r="AB1036" s="11"/>
      <c r="AC1036" s="11"/>
    </row>
    <row r="1037" spans="1:29" ht="29.25">
      <c r="A1037" s="274" t="s">
        <v>692</v>
      </c>
      <c r="B1037" s="1004"/>
      <c r="C1037" s="34" t="s">
        <v>95</v>
      </c>
      <c r="D1037" s="211" t="s">
        <v>502</v>
      </c>
      <c r="E1037" s="469">
        <v>118</v>
      </c>
      <c r="F1037" s="470">
        <v>100</v>
      </c>
      <c r="G1037" s="473">
        <v>106</v>
      </c>
      <c r="H1037" s="472">
        <v>102</v>
      </c>
      <c r="I1037" s="473">
        <v>104</v>
      </c>
      <c r="J1037" s="472">
        <v>98</v>
      </c>
      <c r="K1037" s="473">
        <v>100</v>
      </c>
      <c r="L1037" s="472">
        <v>95</v>
      </c>
      <c r="M1037" s="473">
        <v>97</v>
      </c>
      <c r="N1037" s="417"/>
      <c r="O1037" s="11"/>
      <c r="P1037" s="11"/>
      <c r="Q1037" s="11"/>
      <c r="R1037" s="11"/>
      <c r="S1037" s="11"/>
      <c r="T1037" s="11"/>
      <c r="U1037" s="11"/>
      <c r="V1037" s="11"/>
      <c r="W1037" s="11"/>
      <c r="X1037" s="11"/>
      <c r="Y1037" s="11"/>
      <c r="Z1037" s="11"/>
      <c r="AA1037" s="11"/>
      <c r="AB1037" s="11"/>
      <c r="AC1037" s="11"/>
    </row>
    <row r="1038" spans="1:29" ht="29.25">
      <c r="A1038" s="274" t="s">
        <v>692</v>
      </c>
      <c r="B1038" s="1004"/>
      <c r="C1038" s="97" t="s">
        <v>273</v>
      </c>
      <c r="D1038" s="223" t="s">
        <v>502</v>
      </c>
      <c r="E1038" s="869">
        <f t="shared" ref="E1038:M1038" si="138">E1039+E1042+E1043+E1044+E1045</f>
        <v>2374</v>
      </c>
      <c r="F1038" s="870">
        <f t="shared" si="138"/>
        <v>2289</v>
      </c>
      <c r="G1038" s="871">
        <f t="shared" si="138"/>
        <v>2254</v>
      </c>
      <c r="H1038" s="869">
        <f t="shared" si="138"/>
        <v>2215</v>
      </c>
      <c r="I1038" s="871">
        <f t="shared" si="138"/>
        <v>2241</v>
      </c>
      <c r="J1038" s="869">
        <f t="shared" si="138"/>
        <v>2179</v>
      </c>
      <c r="K1038" s="871">
        <f t="shared" si="138"/>
        <v>2209</v>
      </c>
      <c r="L1038" s="869">
        <f t="shared" si="138"/>
        <v>2145</v>
      </c>
      <c r="M1038" s="871">
        <f t="shared" si="138"/>
        <v>2175</v>
      </c>
      <c r="N1038" s="417"/>
      <c r="O1038" s="11"/>
      <c r="P1038" s="11"/>
      <c r="Q1038" s="11"/>
      <c r="R1038" s="11"/>
      <c r="S1038" s="11"/>
      <c r="T1038" s="11"/>
      <c r="U1038" s="11"/>
      <c r="V1038" s="11"/>
      <c r="W1038" s="11"/>
      <c r="X1038" s="11"/>
      <c r="Y1038" s="11"/>
      <c r="Z1038" s="11"/>
      <c r="AA1038" s="11"/>
      <c r="AB1038" s="11"/>
      <c r="AC1038" s="11"/>
    </row>
    <row r="1039" spans="1:29" ht="25.5">
      <c r="A1039" s="274" t="s">
        <v>692</v>
      </c>
      <c r="B1039" s="1004"/>
      <c r="C1039" s="124" t="s">
        <v>240</v>
      </c>
      <c r="D1039" s="211" t="s">
        <v>502</v>
      </c>
      <c r="E1039" s="872">
        <f t="shared" ref="E1039:M1039" si="139">E1040+E1041</f>
        <v>1108</v>
      </c>
      <c r="F1039" s="873">
        <f t="shared" si="139"/>
        <v>1031</v>
      </c>
      <c r="G1039" s="874">
        <f t="shared" si="139"/>
        <v>1012</v>
      </c>
      <c r="H1039" s="873">
        <f t="shared" si="139"/>
        <v>994</v>
      </c>
      <c r="I1039" s="875">
        <f t="shared" si="139"/>
        <v>1002</v>
      </c>
      <c r="J1039" s="872">
        <f t="shared" si="139"/>
        <v>976</v>
      </c>
      <c r="K1039" s="875">
        <f t="shared" si="139"/>
        <v>985</v>
      </c>
      <c r="L1039" s="872">
        <f t="shared" si="139"/>
        <v>956</v>
      </c>
      <c r="M1039" s="876">
        <f t="shared" si="139"/>
        <v>965</v>
      </c>
      <c r="N1039" s="417"/>
      <c r="O1039" s="11"/>
      <c r="P1039" s="11"/>
      <c r="Q1039" s="11"/>
      <c r="R1039" s="11"/>
      <c r="S1039" s="11"/>
      <c r="T1039" s="11"/>
      <c r="U1039" s="11"/>
      <c r="V1039" s="11"/>
      <c r="W1039" s="11"/>
      <c r="X1039" s="11"/>
      <c r="Y1039" s="11"/>
      <c r="Z1039" s="11"/>
      <c r="AA1039" s="11"/>
      <c r="AB1039" s="11"/>
      <c r="AC1039" s="11"/>
    </row>
    <row r="1040" spans="1:29" ht="24.75">
      <c r="A1040" s="274" t="s">
        <v>692</v>
      </c>
      <c r="B1040" s="1004"/>
      <c r="C1040" s="34" t="s">
        <v>153</v>
      </c>
      <c r="D1040" s="211" t="s">
        <v>502</v>
      </c>
      <c r="E1040" s="472">
        <v>520</v>
      </c>
      <c r="F1040" s="700">
        <v>501</v>
      </c>
      <c r="G1040" s="473">
        <v>493</v>
      </c>
      <c r="H1040" s="686">
        <v>484</v>
      </c>
      <c r="I1040" s="701">
        <v>486</v>
      </c>
      <c r="J1040" s="472">
        <v>476</v>
      </c>
      <c r="K1040" s="701">
        <v>478</v>
      </c>
      <c r="L1040" s="472">
        <v>468</v>
      </c>
      <c r="M1040" s="701">
        <v>470</v>
      </c>
      <c r="N1040" s="417"/>
      <c r="O1040" s="11"/>
      <c r="P1040" s="11"/>
      <c r="Q1040" s="11"/>
      <c r="R1040" s="11"/>
      <c r="S1040" s="11"/>
      <c r="T1040" s="11"/>
      <c r="U1040" s="11"/>
      <c r="V1040" s="11"/>
      <c r="W1040" s="11"/>
      <c r="X1040" s="11"/>
      <c r="Y1040" s="11"/>
      <c r="Z1040" s="11"/>
      <c r="AA1040" s="11"/>
      <c r="AB1040" s="11"/>
      <c r="AC1040" s="11"/>
    </row>
    <row r="1041" spans="1:29" ht="24.75">
      <c r="A1041" s="274" t="s">
        <v>692</v>
      </c>
      <c r="B1041" s="1004"/>
      <c r="C1041" s="34" t="s">
        <v>154</v>
      </c>
      <c r="D1041" s="211" t="s">
        <v>502</v>
      </c>
      <c r="E1041" s="472">
        <v>588</v>
      </c>
      <c r="F1041" s="700">
        <v>530</v>
      </c>
      <c r="G1041" s="473">
        <v>519</v>
      </c>
      <c r="H1041" s="686">
        <v>510</v>
      </c>
      <c r="I1041" s="701">
        <v>516</v>
      </c>
      <c r="J1041" s="472">
        <v>500</v>
      </c>
      <c r="K1041" s="701">
        <v>507</v>
      </c>
      <c r="L1041" s="472">
        <v>488</v>
      </c>
      <c r="M1041" s="701">
        <v>495</v>
      </c>
      <c r="N1041" s="417"/>
      <c r="O1041" s="11"/>
      <c r="P1041" s="11"/>
      <c r="Q1041" s="11"/>
      <c r="R1041" s="11"/>
      <c r="S1041" s="11"/>
      <c r="T1041" s="11"/>
      <c r="U1041" s="11"/>
      <c r="V1041" s="11"/>
      <c r="W1041" s="11"/>
      <c r="X1041" s="11"/>
      <c r="Y1041" s="11"/>
      <c r="Z1041" s="11"/>
      <c r="AA1041" s="11"/>
      <c r="AB1041" s="11"/>
      <c r="AC1041" s="11"/>
    </row>
    <row r="1042" spans="1:29" ht="24.75">
      <c r="A1042" s="274" t="s">
        <v>692</v>
      </c>
      <c r="B1042" s="1004"/>
      <c r="C1042" s="124" t="s">
        <v>16</v>
      </c>
      <c r="D1042" s="211" t="s">
        <v>502</v>
      </c>
      <c r="E1042" s="877">
        <v>13</v>
      </c>
      <c r="F1042" s="878">
        <v>13</v>
      </c>
      <c r="G1042" s="879">
        <v>13</v>
      </c>
      <c r="H1042" s="880">
        <v>13</v>
      </c>
      <c r="I1042" s="701">
        <v>13</v>
      </c>
      <c r="J1042" s="877">
        <v>13</v>
      </c>
      <c r="K1042" s="701">
        <v>13</v>
      </c>
      <c r="L1042" s="877">
        <v>13</v>
      </c>
      <c r="M1042" s="701">
        <v>13</v>
      </c>
      <c r="N1042" s="417"/>
      <c r="O1042" s="11"/>
      <c r="P1042" s="11"/>
      <c r="Q1042" s="11"/>
      <c r="R1042" s="11"/>
      <c r="S1042" s="11"/>
      <c r="T1042" s="11"/>
      <c r="U1042" s="11"/>
      <c r="V1042" s="11"/>
      <c r="W1042" s="11"/>
      <c r="X1042" s="11"/>
      <c r="Y1042" s="11"/>
      <c r="Z1042" s="11"/>
      <c r="AA1042" s="11"/>
      <c r="AB1042" s="11"/>
      <c r="AC1042" s="11"/>
    </row>
    <row r="1043" spans="1:29" ht="24.75">
      <c r="A1043" s="274" t="s">
        <v>692</v>
      </c>
      <c r="B1043" s="1004"/>
      <c r="C1043" s="124" t="s">
        <v>17</v>
      </c>
      <c r="D1043" s="211" t="s">
        <v>502</v>
      </c>
      <c r="E1043" s="877"/>
      <c r="F1043" s="878"/>
      <c r="G1043" s="879"/>
      <c r="H1043" s="880"/>
      <c r="I1043" s="701"/>
      <c r="J1043" s="877"/>
      <c r="K1043" s="701"/>
      <c r="L1043" s="877"/>
      <c r="M1043" s="701"/>
      <c r="N1043" s="417"/>
      <c r="O1043" s="11"/>
      <c r="P1043" s="11"/>
      <c r="Q1043" s="11"/>
      <c r="R1043" s="11"/>
      <c r="S1043" s="11"/>
      <c r="T1043" s="11"/>
      <c r="U1043" s="11"/>
      <c r="V1043" s="11"/>
      <c r="W1043" s="11"/>
      <c r="X1043" s="11"/>
      <c r="Y1043" s="11"/>
      <c r="Z1043" s="11"/>
      <c r="AA1043" s="11"/>
      <c r="AB1043" s="11"/>
      <c r="AC1043" s="11"/>
    </row>
    <row r="1044" spans="1:29" ht="24.75">
      <c r="A1044" s="274" t="s">
        <v>692</v>
      </c>
      <c r="B1044" s="1004"/>
      <c r="C1044" s="124" t="s">
        <v>19</v>
      </c>
      <c r="D1044" s="211" t="s">
        <v>502</v>
      </c>
      <c r="E1044" s="877"/>
      <c r="F1044" s="878"/>
      <c r="G1044" s="879"/>
      <c r="H1044" s="880"/>
      <c r="I1044" s="701"/>
      <c r="J1044" s="877"/>
      <c r="K1044" s="701"/>
      <c r="L1044" s="877"/>
      <c r="M1044" s="701"/>
      <c r="N1044" s="417"/>
      <c r="O1044" s="11"/>
      <c r="P1044" s="11"/>
      <c r="Q1044" s="11"/>
      <c r="R1044" s="11"/>
      <c r="S1044" s="11"/>
      <c r="T1044" s="11"/>
      <c r="U1044" s="11"/>
      <c r="V1044" s="11"/>
      <c r="W1044" s="11"/>
      <c r="X1044" s="11"/>
      <c r="Y1044" s="11"/>
      <c r="Z1044" s="11"/>
      <c r="AA1044" s="11"/>
      <c r="AB1044" s="11"/>
      <c r="AC1044" s="11"/>
    </row>
    <row r="1045" spans="1:29" ht="24.75">
      <c r="A1045" s="274" t="s">
        <v>692</v>
      </c>
      <c r="B1045" s="1004"/>
      <c r="C1045" s="124" t="s">
        <v>241</v>
      </c>
      <c r="D1045" s="211" t="s">
        <v>502</v>
      </c>
      <c r="E1045" s="872">
        <f t="shared" ref="E1045:M1045" si="140">E1046+E1049+E1051+E1054</f>
        <v>1253</v>
      </c>
      <c r="F1045" s="873">
        <f t="shared" si="140"/>
        <v>1245</v>
      </c>
      <c r="G1045" s="874">
        <f t="shared" si="140"/>
        <v>1229</v>
      </c>
      <c r="H1045" s="873">
        <f t="shared" si="140"/>
        <v>1208</v>
      </c>
      <c r="I1045" s="875">
        <f t="shared" si="140"/>
        <v>1226</v>
      </c>
      <c r="J1045" s="872">
        <f t="shared" si="140"/>
        <v>1190</v>
      </c>
      <c r="K1045" s="875">
        <f t="shared" si="140"/>
        <v>1211</v>
      </c>
      <c r="L1045" s="872">
        <f t="shared" si="140"/>
        <v>1176</v>
      </c>
      <c r="M1045" s="876">
        <f t="shared" si="140"/>
        <v>1197</v>
      </c>
      <c r="N1045" s="417"/>
      <c r="O1045" s="11"/>
      <c r="P1045" s="11"/>
      <c r="Q1045" s="11"/>
      <c r="R1045" s="11"/>
      <c r="S1045" s="11"/>
      <c r="T1045" s="11"/>
      <c r="U1045" s="11"/>
      <c r="V1045" s="11"/>
      <c r="W1045" s="11"/>
      <c r="X1045" s="11"/>
      <c r="Y1045" s="11"/>
      <c r="Z1045" s="11"/>
      <c r="AA1045" s="11"/>
      <c r="AB1045" s="11"/>
      <c r="AC1045" s="11"/>
    </row>
    <row r="1046" spans="1:29" ht="24.75">
      <c r="A1046" s="274" t="s">
        <v>692</v>
      </c>
      <c r="B1046" s="1004"/>
      <c r="C1046" s="34" t="s">
        <v>155</v>
      </c>
      <c r="D1046" s="211" t="s">
        <v>502</v>
      </c>
      <c r="E1046" s="693">
        <f t="shared" ref="E1046:M1046" si="141">E1047+E1048</f>
        <v>7</v>
      </c>
      <c r="F1046" s="696">
        <f t="shared" si="141"/>
        <v>7</v>
      </c>
      <c r="G1046" s="695">
        <f t="shared" si="141"/>
        <v>7</v>
      </c>
      <c r="H1046" s="696">
        <f t="shared" si="141"/>
        <v>7</v>
      </c>
      <c r="I1046" s="864">
        <f t="shared" si="141"/>
        <v>7</v>
      </c>
      <c r="J1046" s="693">
        <f t="shared" si="141"/>
        <v>7</v>
      </c>
      <c r="K1046" s="864">
        <f t="shared" si="141"/>
        <v>7</v>
      </c>
      <c r="L1046" s="693">
        <f t="shared" si="141"/>
        <v>7</v>
      </c>
      <c r="M1046" s="697">
        <f t="shared" si="141"/>
        <v>7</v>
      </c>
      <c r="N1046" s="417"/>
      <c r="O1046" s="11"/>
      <c r="P1046" s="11"/>
      <c r="Q1046" s="11"/>
      <c r="R1046" s="11"/>
      <c r="S1046" s="11"/>
      <c r="T1046" s="11"/>
      <c r="U1046" s="11"/>
      <c r="V1046" s="11"/>
      <c r="W1046" s="11"/>
      <c r="X1046" s="11"/>
      <c r="Y1046" s="11"/>
      <c r="Z1046" s="11"/>
      <c r="AA1046" s="11"/>
      <c r="AB1046" s="11"/>
      <c r="AC1046" s="11"/>
    </row>
    <row r="1047" spans="1:29" ht="24.75">
      <c r="A1047" s="274" t="s">
        <v>692</v>
      </c>
      <c r="B1047" s="1004"/>
      <c r="C1047" s="34" t="s">
        <v>20</v>
      </c>
      <c r="D1047" s="211" t="s">
        <v>502</v>
      </c>
      <c r="E1047" s="472">
        <v>4</v>
      </c>
      <c r="F1047" s="700">
        <v>4</v>
      </c>
      <c r="G1047" s="473">
        <v>4</v>
      </c>
      <c r="H1047" s="686">
        <v>4</v>
      </c>
      <c r="I1047" s="701">
        <v>4</v>
      </c>
      <c r="J1047" s="472">
        <v>4</v>
      </c>
      <c r="K1047" s="701">
        <v>4</v>
      </c>
      <c r="L1047" s="472">
        <v>4</v>
      </c>
      <c r="M1047" s="701">
        <v>4</v>
      </c>
      <c r="N1047" s="417"/>
      <c r="O1047" s="11"/>
      <c r="P1047" s="11"/>
      <c r="Q1047" s="11"/>
      <c r="R1047" s="11"/>
      <c r="S1047" s="11"/>
      <c r="T1047" s="11"/>
      <c r="U1047" s="11"/>
      <c r="V1047" s="11"/>
      <c r="W1047" s="11"/>
      <c r="X1047" s="11"/>
      <c r="Y1047" s="11"/>
      <c r="Z1047" s="11"/>
      <c r="AA1047" s="11"/>
      <c r="AB1047" s="11"/>
      <c r="AC1047" s="11"/>
    </row>
    <row r="1048" spans="1:29" ht="24.75">
      <c r="A1048" s="274" t="s">
        <v>692</v>
      </c>
      <c r="B1048" s="1004"/>
      <c r="C1048" s="34" t="s">
        <v>21</v>
      </c>
      <c r="D1048" s="211" t="s">
        <v>502</v>
      </c>
      <c r="E1048" s="472">
        <v>3</v>
      </c>
      <c r="F1048" s="700">
        <v>3</v>
      </c>
      <c r="G1048" s="473">
        <v>3</v>
      </c>
      <c r="H1048" s="686">
        <v>3</v>
      </c>
      <c r="I1048" s="701">
        <v>3</v>
      </c>
      <c r="J1048" s="472">
        <v>3</v>
      </c>
      <c r="K1048" s="701">
        <v>3</v>
      </c>
      <c r="L1048" s="472">
        <v>3</v>
      </c>
      <c r="M1048" s="701">
        <v>3</v>
      </c>
      <c r="N1048" s="417"/>
      <c r="O1048" s="11"/>
      <c r="P1048" s="11"/>
      <c r="Q1048" s="11"/>
      <c r="R1048" s="11"/>
      <c r="S1048" s="11"/>
      <c r="T1048" s="11"/>
      <c r="U1048" s="11"/>
      <c r="V1048" s="11"/>
      <c r="W1048" s="11"/>
      <c r="X1048" s="11"/>
      <c r="Y1048" s="11"/>
      <c r="Z1048" s="11"/>
      <c r="AA1048" s="11"/>
      <c r="AB1048" s="11"/>
      <c r="AC1048" s="11"/>
    </row>
    <row r="1049" spans="1:29" ht="24.75">
      <c r="A1049" s="274" t="s">
        <v>692</v>
      </c>
      <c r="B1049" s="1004"/>
      <c r="C1049" s="34" t="s">
        <v>156</v>
      </c>
      <c r="D1049" s="211" t="s">
        <v>502</v>
      </c>
      <c r="E1049" s="472">
        <v>860</v>
      </c>
      <c r="F1049" s="700">
        <v>808</v>
      </c>
      <c r="G1049" s="473">
        <v>783</v>
      </c>
      <c r="H1049" s="686">
        <v>758</v>
      </c>
      <c r="I1049" s="701">
        <v>773</v>
      </c>
      <c r="J1049" s="472">
        <v>736</v>
      </c>
      <c r="K1049" s="701">
        <v>754</v>
      </c>
      <c r="L1049" s="472">
        <v>719</v>
      </c>
      <c r="M1049" s="701">
        <v>735</v>
      </c>
      <c r="N1049" s="417"/>
      <c r="O1049" s="11"/>
      <c r="P1049" s="11"/>
      <c r="Q1049" s="11"/>
      <c r="R1049" s="11"/>
      <c r="S1049" s="11"/>
      <c r="T1049" s="11"/>
      <c r="U1049" s="11"/>
      <c r="V1049" s="11"/>
      <c r="W1049" s="11"/>
      <c r="X1049" s="11"/>
      <c r="Y1049" s="11"/>
      <c r="Z1049" s="11"/>
      <c r="AA1049" s="11"/>
      <c r="AB1049" s="11"/>
      <c r="AC1049" s="11"/>
    </row>
    <row r="1050" spans="1:29" ht="24.75">
      <c r="A1050" s="274" t="s">
        <v>692</v>
      </c>
      <c r="B1050" s="1004"/>
      <c r="C1050" s="34" t="s">
        <v>22</v>
      </c>
      <c r="D1050" s="211" t="s">
        <v>502</v>
      </c>
      <c r="E1050" s="472">
        <v>335</v>
      </c>
      <c r="F1050" s="700">
        <v>321</v>
      </c>
      <c r="G1050" s="473">
        <v>315</v>
      </c>
      <c r="H1050" s="686">
        <v>288</v>
      </c>
      <c r="I1050" s="701">
        <v>302</v>
      </c>
      <c r="J1050" s="472">
        <v>282</v>
      </c>
      <c r="K1050" s="701">
        <v>286</v>
      </c>
      <c r="L1050" s="472">
        <v>274</v>
      </c>
      <c r="M1050" s="701">
        <v>278</v>
      </c>
      <c r="N1050" s="417"/>
      <c r="O1050" s="11"/>
      <c r="P1050" s="11"/>
      <c r="Q1050" s="11"/>
      <c r="R1050" s="11"/>
      <c r="S1050" s="11"/>
      <c r="T1050" s="11"/>
      <c r="U1050" s="11"/>
      <c r="V1050" s="11"/>
      <c r="W1050" s="11"/>
      <c r="X1050" s="11"/>
      <c r="Y1050" s="11"/>
      <c r="Z1050" s="11"/>
      <c r="AA1050" s="11"/>
      <c r="AB1050" s="11"/>
      <c r="AC1050" s="11"/>
    </row>
    <row r="1051" spans="1:29" ht="24.75">
      <c r="A1051" s="274" t="s">
        <v>692</v>
      </c>
      <c r="B1051" s="1004"/>
      <c r="C1051" s="34" t="s">
        <v>157</v>
      </c>
      <c r="D1051" s="211" t="s">
        <v>502</v>
      </c>
      <c r="E1051" s="693">
        <f t="shared" ref="E1051:M1051" si="142">E1052+E1053</f>
        <v>386</v>
      </c>
      <c r="F1051" s="696">
        <f t="shared" si="142"/>
        <v>430</v>
      </c>
      <c r="G1051" s="695">
        <f t="shared" si="142"/>
        <v>439</v>
      </c>
      <c r="H1051" s="696">
        <f t="shared" si="142"/>
        <v>443</v>
      </c>
      <c r="I1051" s="864">
        <f t="shared" si="142"/>
        <v>446</v>
      </c>
      <c r="J1051" s="693">
        <f t="shared" si="142"/>
        <v>447</v>
      </c>
      <c r="K1051" s="864">
        <f t="shared" si="142"/>
        <v>450</v>
      </c>
      <c r="L1051" s="693">
        <f t="shared" si="142"/>
        <v>450</v>
      </c>
      <c r="M1051" s="697">
        <f t="shared" si="142"/>
        <v>455</v>
      </c>
      <c r="N1051" s="417"/>
      <c r="O1051" s="11"/>
      <c r="P1051" s="11"/>
      <c r="Q1051" s="11"/>
      <c r="R1051" s="11"/>
      <c r="S1051" s="11"/>
      <c r="T1051" s="11"/>
      <c r="U1051" s="11"/>
      <c r="V1051" s="11"/>
      <c r="W1051" s="11"/>
      <c r="X1051" s="11"/>
      <c r="Y1051" s="11"/>
      <c r="Z1051" s="11"/>
      <c r="AA1051" s="11"/>
      <c r="AB1051" s="11"/>
      <c r="AC1051" s="11"/>
    </row>
    <row r="1052" spans="1:29" ht="24.75">
      <c r="A1052" s="274" t="s">
        <v>692</v>
      </c>
      <c r="B1052" s="1004"/>
      <c r="C1052" s="34" t="s">
        <v>23</v>
      </c>
      <c r="D1052" s="211" t="s">
        <v>502</v>
      </c>
      <c r="E1052" s="472">
        <v>148</v>
      </c>
      <c r="F1052" s="700">
        <v>157</v>
      </c>
      <c r="G1052" s="473">
        <v>159</v>
      </c>
      <c r="H1052" s="686">
        <v>160</v>
      </c>
      <c r="I1052" s="701">
        <v>161</v>
      </c>
      <c r="J1052" s="472">
        <v>162</v>
      </c>
      <c r="K1052" s="701">
        <v>163</v>
      </c>
      <c r="L1052" s="472">
        <v>164</v>
      </c>
      <c r="M1052" s="701">
        <v>165</v>
      </c>
      <c r="N1052" s="417"/>
      <c r="O1052" s="11"/>
      <c r="P1052" s="11"/>
      <c r="Q1052" s="11"/>
      <c r="R1052" s="11"/>
      <c r="S1052" s="11"/>
      <c r="T1052" s="11"/>
      <c r="U1052" s="11"/>
      <c r="V1052" s="11"/>
      <c r="W1052" s="11"/>
      <c r="X1052" s="11"/>
      <c r="Y1052" s="11"/>
      <c r="Z1052" s="11"/>
      <c r="AA1052" s="11"/>
      <c r="AB1052" s="11"/>
      <c r="AC1052" s="11"/>
    </row>
    <row r="1053" spans="1:29" ht="24.75">
      <c r="A1053" s="274" t="s">
        <v>692</v>
      </c>
      <c r="B1053" s="1004"/>
      <c r="C1053" s="34" t="s">
        <v>24</v>
      </c>
      <c r="D1053" s="211" t="s">
        <v>502</v>
      </c>
      <c r="E1053" s="472">
        <v>238</v>
      </c>
      <c r="F1053" s="700">
        <v>273</v>
      </c>
      <c r="G1053" s="473">
        <v>280</v>
      </c>
      <c r="H1053" s="686">
        <v>283</v>
      </c>
      <c r="I1053" s="701">
        <v>285</v>
      </c>
      <c r="J1053" s="472">
        <v>285</v>
      </c>
      <c r="K1053" s="701">
        <v>287</v>
      </c>
      <c r="L1053" s="472">
        <v>286</v>
      </c>
      <c r="M1053" s="701">
        <v>290</v>
      </c>
      <c r="N1053" s="417"/>
      <c r="O1053" s="11"/>
      <c r="P1053" s="11"/>
      <c r="Q1053" s="11"/>
      <c r="R1053" s="11"/>
      <c r="S1053" s="11"/>
      <c r="T1053" s="11"/>
      <c r="U1053" s="11"/>
      <c r="V1053" s="11"/>
      <c r="W1053" s="11"/>
      <c r="X1053" s="11"/>
      <c r="Y1053" s="11"/>
      <c r="Z1053" s="11"/>
      <c r="AA1053" s="11"/>
      <c r="AB1053" s="11"/>
      <c r="AC1053" s="11"/>
    </row>
    <row r="1054" spans="1:29" ht="29.25">
      <c r="A1054" s="274" t="s">
        <v>692</v>
      </c>
      <c r="B1054" s="1004"/>
      <c r="C1054" s="34" t="s">
        <v>158</v>
      </c>
      <c r="D1054" s="211" t="s">
        <v>502</v>
      </c>
      <c r="E1054" s="472"/>
      <c r="F1054" s="700"/>
      <c r="G1054" s="473"/>
      <c r="H1054" s="686"/>
      <c r="I1054" s="701"/>
      <c r="J1054" s="472"/>
      <c r="K1054" s="701"/>
      <c r="L1054" s="472"/>
      <c r="M1054" s="701"/>
      <c r="N1054" s="417"/>
      <c r="O1054" s="11"/>
      <c r="P1054" s="11"/>
      <c r="Q1054" s="11"/>
      <c r="R1054" s="11"/>
      <c r="S1054" s="11"/>
      <c r="T1054" s="11"/>
      <c r="U1054" s="11"/>
      <c r="V1054" s="11"/>
      <c r="W1054" s="11"/>
      <c r="X1054" s="11"/>
      <c r="Y1054" s="11"/>
      <c r="Z1054" s="11"/>
      <c r="AA1054" s="11"/>
      <c r="AB1054" s="11"/>
      <c r="AC1054" s="11"/>
    </row>
    <row r="1055" spans="1:29" ht="24.75">
      <c r="A1055" s="274" t="s">
        <v>692</v>
      </c>
      <c r="B1055" s="1004"/>
      <c r="C1055" s="33" t="s">
        <v>32</v>
      </c>
      <c r="D1055" s="211" t="s">
        <v>502</v>
      </c>
      <c r="E1055" s="881">
        <f t="shared" ref="E1055:M1055" si="143">E1005+E1036</f>
        <v>3260</v>
      </c>
      <c r="F1055" s="882">
        <f t="shared" si="143"/>
        <v>3125</v>
      </c>
      <c r="G1055" s="883">
        <f t="shared" si="143"/>
        <v>3049</v>
      </c>
      <c r="H1055" s="882">
        <f t="shared" si="143"/>
        <v>2965</v>
      </c>
      <c r="I1055" s="884">
        <f t="shared" si="143"/>
        <v>2976</v>
      </c>
      <c r="J1055" s="881">
        <f t="shared" si="143"/>
        <v>2882</v>
      </c>
      <c r="K1055" s="884">
        <f t="shared" si="143"/>
        <v>2897</v>
      </c>
      <c r="L1055" s="881">
        <f t="shared" si="143"/>
        <v>2801</v>
      </c>
      <c r="M1055" s="885">
        <f t="shared" si="143"/>
        <v>2816</v>
      </c>
      <c r="N1055" s="417"/>
      <c r="O1055" s="11"/>
      <c r="P1055" s="11"/>
      <c r="Q1055" s="11"/>
      <c r="R1055" s="11"/>
      <c r="S1055" s="11"/>
      <c r="T1055" s="11"/>
      <c r="U1055" s="11"/>
      <c r="V1055" s="11"/>
      <c r="W1055" s="11"/>
      <c r="X1055" s="11"/>
      <c r="Y1055" s="11"/>
      <c r="Z1055" s="11"/>
      <c r="AA1055" s="11"/>
      <c r="AB1055" s="11"/>
      <c r="AC1055" s="11"/>
    </row>
    <row r="1056" spans="1:29" ht="24.75">
      <c r="A1056" s="274" t="s">
        <v>692</v>
      </c>
      <c r="B1056" s="1004"/>
      <c r="C1056" s="33" t="s">
        <v>509</v>
      </c>
      <c r="D1056" s="211" t="s">
        <v>510</v>
      </c>
      <c r="E1056" s="886">
        <f t="shared" ref="E1056:M1056" si="144">IF((ISERROR(E1036/E1055)),0,(E1036/E1055)*100)</f>
        <v>27.177914110429448</v>
      </c>
      <c r="F1056" s="887">
        <f t="shared" si="144"/>
        <v>26.751999999999999</v>
      </c>
      <c r="G1056" s="888">
        <f t="shared" si="144"/>
        <v>26.074122663168254</v>
      </c>
      <c r="H1056" s="887">
        <f t="shared" si="144"/>
        <v>25.295109612141651</v>
      </c>
      <c r="I1056" s="889">
        <f t="shared" si="144"/>
        <v>24.697580645161292</v>
      </c>
      <c r="J1056" s="886">
        <f t="shared" si="144"/>
        <v>24.392782789729356</v>
      </c>
      <c r="K1056" s="889">
        <f t="shared" si="144"/>
        <v>23.748705557473247</v>
      </c>
      <c r="L1056" s="886">
        <f t="shared" si="144"/>
        <v>23.420207068903963</v>
      </c>
      <c r="M1056" s="889">
        <f t="shared" si="144"/>
        <v>22.76278409090909</v>
      </c>
      <c r="N1056" s="417"/>
      <c r="O1056" s="11"/>
      <c r="P1056" s="11"/>
      <c r="Q1056" s="11"/>
      <c r="R1056" s="11"/>
      <c r="S1056" s="11"/>
      <c r="T1056" s="11"/>
      <c r="U1056" s="11"/>
      <c r="V1056" s="11"/>
      <c r="W1056" s="11"/>
      <c r="X1056" s="11"/>
      <c r="Y1056" s="11"/>
      <c r="Z1056" s="11"/>
      <c r="AA1056" s="11"/>
      <c r="AB1056" s="11"/>
      <c r="AC1056" s="11"/>
    </row>
    <row r="1057" spans="1:29" ht="24.75">
      <c r="A1057" s="274" t="s">
        <v>692</v>
      </c>
      <c r="B1057" s="1004"/>
      <c r="C1057" s="33" t="s">
        <v>464</v>
      </c>
      <c r="D1057" s="211" t="s">
        <v>510</v>
      </c>
      <c r="E1057" s="886">
        <v>3.5999999046325684</v>
      </c>
      <c r="F1057" s="887">
        <v>3.2000000476837158</v>
      </c>
      <c r="G1057" s="888">
        <f t="shared" ref="G1057:M1057" si="145">IF((ISERROR(G1037/G1055)),0,(G1037/G1055)*100)</f>
        <v>3.4765496884224332</v>
      </c>
      <c r="H1057" s="887">
        <f t="shared" si="145"/>
        <v>3.4401349072512648</v>
      </c>
      <c r="I1057" s="889">
        <f t="shared" si="145"/>
        <v>3.4946236559139781</v>
      </c>
      <c r="J1057" s="886">
        <f t="shared" si="145"/>
        <v>3.4004163775156147</v>
      </c>
      <c r="K1057" s="889">
        <f t="shared" si="145"/>
        <v>3.4518467380048321</v>
      </c>
      <c r="L1057" s="886">
        <f t="shared" si="145"/>
        <v>3.3916458407711536</v>
      </c>
      <c r="M1057" s="889">
        <f t="shared" si="145"/>
        <v>3.4446022727272729</v>
      </c>
      <c r="N1057" s="417"/>
      <c r="O1057" s="11"/>
      <c r="P1057" s="11"/>
      <c r="Q1057" s="11"/>
      <c r="R1057" s="11"/>
      <c r="S1057" s="11"/>
      <c r="T1057" s="11"/>
      <c r="U1057" s="11"/>
      <c r="V1057" s="11"/>
      <c r="W1057" s="11"/>
      <c r="X1057" s="11"/>
      <c r="Y1057" s="11"/>
      <c r="Z1057" s="11"/>
      <c r="AA1057" s="11"/>
      <c r="AB1057" s="11"/>
      <c r="AC1057" s="11"/>
    </row>
    <row r="1058" spans="1:29" ht="24.75">
      <c r="A1058" s="274" t="s">
        <v>692</v>
      </c>
      <c r="B1058" s="1004"/>
      <c r="C1058" s="33" t="s">
        <v>465</v>
      </c>
      <c r="D1058" s="211" t="s">
        <v>510</v>
      </c>
      <c r="E1058" s="890">
        <v>2.9</v>
      </c>
      <c r="F1058" s="891">
        <v>3.2</v>
      </c>
      <c r="G1058" s="892">
        <v>3.8</v>
      </c>
      <c r="H1058" s="891">
        <v>3</v>
      </c>
      <c r="I1058" s="893">
        <v>3.1</v>
      </c>
      <c r="J1058" s="890">
        <v>3.4</v>
      </c>
      <c r="K1058" s="893">
        <v>3.5</v>
      </c>
      <c r="L1058" s="890">
        <v>3.4</v>
      </c>
      <c r="M1058" s="894">
        <v>3.4</v>
      </c>
      <c r="N1058" s="417"/>
      <c r="O1058" s="11"/>
      <c r="P1058" s="11"/>
      <c r="Q1058" s="11"/>
      <c r="R1058" s="11"/>
      <c r="S1058" s="11"/>
      <c r="T1058" s="11"/>
      <c r="U1058" s="11"/>
      <c r="V1058" s="11"/>
      <c r="W1058" s="11"/>
      <c r="X1058" s="11"/>
      <c r="Y1058" s="11"/>
      <c r="Z1058" s="11"/>
      <c r="AA1058" s="11"/>
      <c r="AB1058" s="11"/>
      <c r="AC1058" s="11"/>
    </row>
    <row r="1059" spans="1:29" ht="24.75">
      <c r="A1059" s="274" t="s">
        <v>692</v>
      </c>
      <c r="B1059" s="1004"/>
      <c r="C1059" s="98" t="s">
        <v>33</v>
      </c>
      <c r="D1059" s="212" t="s">
        <v>502</v>
      </c>
      <c r="E1059" s="895">
        <v>858</v>
      </c>
      <c r="F1059" s="896">
        <v>786</v>
      </c>
      <c r="G1059" s="897">
        <v>771</v>
      </c>
      <c r="H1059" s="896">
        <v>754</v>
      </c>
      <c r="I1059" s="898">
        <v>763</v>
      </c>
      <c r="J1059" s="895">
        <v>739</v>
      </c>
      <c r="K1059" s="898">
        <v>749</v>
      </c>
      <c r="L1059" s="895">
        <v>725</v>
      </c>
      <c r="M1059" s="899">
        <v>735</v>
      </c>
      <c r="N1059" s="417"/>
      <c r="O1059" s="11"/>
      <c r="P1059" s="11"/>
      <c r="Q1059" s="11"/>
      <c r="R1059" s="11"/>
      <c r="S1059" s="11"/>
      <c r="T1059" s="11"/>
      <c r="U1059" s="11"/>
      <c r="V1059" s="11"/>
      <c r="W1059" s="11"/>
      <c r="X1059" s="11"/>
      <c r="Y1059" s="11"/>
      <c r="Z1059" s="11"/>
      <c r="AA1059" s="11"/>
      <c r="AB1059" s="11"/>
      <c r="AC1059" s="11"/>
    </row>
    <row r="1060" spans="1:29" s="14" customFormat="1" ht="15">
      <c r="A1060" s="274" t="s">
        <v>693</v>
      </c>
      <c r="C1060" s="276" t="s">
        <v>525</v>
      </c>
      <c r="D1060" s="277"/>
      <c r="E1060" s="855"/>
      <c r="F1060" s="856"/>
      <c r="G1060" s="857"/>
      <c r="H1060" s="856"/>
      <c r="I1060" s="858"/>
      <c r="J1060" s="855"/>
      <c r="K1060" s="858"/>
      <c r="L1060" s="855"/>
      <c r="M1060" s="859"/>
      <c r="N1060" s="419"/>
      <c r="O1060" s="13"/>
      <c r="P1060" s="13"/>
      <c r="Q1060" s="13"/>
      <c r="R1060" s="13"/>
      <c r="S1060" s="13"/>
      <c r="T1060" s="13"/>
      <c r="U1060" s="13"/>
      <c r="V1060" s="13"/>
      <c r="W1060" s="13"/>
      <c r="X1060" s="13"/>
      <c r="Y1060" s="13"/>
      <c r="Z1060" s="13"/>
      <c r="AA1060" s="13"/>
      <c r="AB1060" s="13"/>
      <c r="AC1060" s="13"/>
    </row>
    <row r="1061" spans="1:29" ht="36">
      <c r="A1061" s="274" t="s">
        <v>693</v>
      </c>
      <c r="B1061" s="973" t="s">
        <v>526</v>
      </c>
      <c r="C1061" s="97" t="s">
        <v>391</v>
      </c>
      <c r="D1061" s="223" t="s">
        <v>502</v>
      </c>
      <c r="E1061" s="466">
        <v>2222</v>
      </c>
      <c r="F1061" s="691">
        <v>2128</v>
      </c>
      <c r="G1061" s="468">
        <v>2091</v>
      </c>
      <c r="H1061" s="691">
        <v>2051</v>
      </c>
      <c r="I1061" s="900">
        <v>2076</v>
      </c>
      <c r="J1061" s="466">
        <v>2013</v>
      </c>
      <c r="K1061" s="900">
        <v>2042</v>
      </c>
      <c r="L1061" s="466">
        <v>1977</v>
      </c>
      <c r="M1061" s="692">
        <v>2006</v>
      </c>
      <c r="N1061" s="417"/>
      <c r="O1061" s="11"/>
      <c r="P1061" s="11"/>
      <c r="Q1061" s="11"/>
      <c r="R1061" s="11"/>
      <c r="S1061" s="11"/>
      <c r="T1061" s="11"/>
      <c r="U1061" s="11"/>
      <c r="V1061" s="11"/>
      <c r="W1061" s="11"/>
      <c r="X1061" s="11"/>
      <c r="Y1061" s="11"/>
      <c r="Z1061" s="11"/>
      <c r="AA1061" s="11"/>
      <c r="AB1061" s="11"/>
      <c r="AC1061" s="11"/>
    </row>
    <row r="1062" spans="1:29" ht="15">
      <c r="A1062" s="274" t="s">
        <v>693</v>
      </c>
      <c r="B1062" s="959"/>
      <c r="C1062" s="184" t="s">
        <v>42</v>
      </c>
      <c r="D1062" s="214"/>
      <c r="E1062" s="901"/>
      <c r="F1062" s="902"/>
      <c r="G1062" s="903"/>
      <c r="H1062" s="902"/>
      <c r="I1062" s="904"/>
      <c r="J1062" s="901"/>
      <c r="K1062" s="904"/>
      <c r="L1062" s="901"/>
      <c r="M1062" s="905"/>
      <c r="N1062" s="417"/>
      <c r="O1062" s="11"/>
      <c r="P1062" s="11"/>
      <c r="Q1062" s="11"/>
      <c r="R1062" s="11"/>
      <c r="S1062" s="11"/>
      <c r="T1062" s="11"/>
      <c r="U1062" s="11"/>
      <c r="V1062" s="11"/>
      <c r="W1062" s="11"/>
      <c r="X1062" s="11"/>
      <c r="Y1062" s="11"/>
      <c r="Z1062" s="11"/>
      <c r="AA1062" s="11"/>
      <c r="AB1062" s="11"/>
      <c r="AC1062" s="11"/>
    </row>
    <row r="1063" spans="1:29" ht="19.5">
      <c r="A1063" s="274" t="s">
        <v>693</v>
      </c>
      <c r="B1063" s="959"/>
      <c r="C1063" s="124" t="s">
        <v>837</v>
      </c>
      <c r="D1063" s="211" t="s">
        <v>502</v>
      </c>
      <c r="E1063" s="469">
        <v>321</v>
      </c>
      <c r="F1063" s="470">
        <v>277</v>
      </c>
      <c r="G1063" s="471">
        <v>251</v>
      </c>
      <c r="H1063" s="906">
        <v>230</v>
      </c>
      <c r="I1063" s="907">
        <v>233</v>
      </c>
      <c r="J1063" s="469">
        <v>210</v>
      </c>
      <c r="K1063" s="907">
        <v>213</v>
      </c>
      <c r="L1063" s="469">
        <v>190</v>
      </c>
      <c r="M1063" s="907">
        <v>193</v>
      </c>
      <c r="N1063" s="417"/>
      <c r="O1063" s="11"/>
      <c r="P1063" s="11"/>
      <c r="Q1063" s="11"/>
      <c r="R1063" s="11"/>
      <c r="S1063" s="11"/>
      <c r="T1063" s="11"/>
      <c r="U1063" s="11"/>
      <c r="V1063" s="11"/>
      <c r="W1063" s="11"/>
      <c r="X1063" s="11"/>
      <c r="Y1063" s="11"/>
      <c r="Z1063" s="11"/>
      <c r="AA1063" s="11"/>
      <c r="AB1063" s="11"/>
      <c r="AC1063" s="11"/>
    </row>
    <row r="1064" spans="1:29" ht="19.5">
      <c r="A1064" s="274" t="s">
        <v>693</v>
      </c>
      <c r="B1064" s="959"/>
      <c r="C1064" s="124" t="s">
        <v>0</v>
      </c>
      <c r="D1064" s="211" t="s">
        <v>502</v>
      </c>
      <c r="E1064" s="469">
        <v>54</v>
      </c>
      <c r="F1064" s="470">
        <v>47</v>
      </c>
      <c r="G1064" s="471">
        <v>40</v>
      </c>
      <c r="H1064" s="906">
        <v>43</v>
      </c>
      <c r="I1064" s="907">
        <v>45</v>
      </c>
      <c r="J1064" s="469">
        <v>43</v>
      </c>
      <c r="K1064" s="907">
        <v>45</v>
      </c>
      <c r="L1064" s="469">
        <v>43</v>
      </c>
      <c r="M1064" s="907">
        <v>45</v>
      </c>
      <c r="N1064" s="417"/>
      <c r="O1064" s="11"/>
      <c r="P1064" s="11"/>
      <c r="Q1064" s="11"/>
      <c r="R1064" s="11"/>
      <c r="S1064" s="11"/>
      <c r="T1064" s="11"/>
      <c r="U1064" s="11"/>
      <c r="V1064" s="11"/>
      <c r="W1064" s="11"/>
      <c r="X1064" s="11"/>
      <c r="Y1064" s="11"/>
      <c r="Z1064" s="11"/>
      <c r="AA1064" s="11"/>
      <c r="AB1064" s="11"/>
      <c r="AC1064" s="11"/>
    </row>
    <row r="1065" spans="1:29" ht="17.25">
      <c r="A1065" s="274" t="s">
        <v>693</v>
      </c>
      <c r="B1065" s="959"/>
      <c r="C1065" s="124" t="s">
        <v>15</v>
      </c>
      <c r="D1065" s="211" t="s">
        <v>502</v>
      </c>
      <c r="E1065" s="693">
        <v>243</v>
      </c>
      <c r="F1065" s="696">
        <v>283</v>
      </c>
      <c r="G1065" s="695">
        <v>299</v>
      </c>
      <c r="H1065" s="696">
        <v>301</v>
      </c>
      <c r="I1065" s="697">
        <v>303</v>
      </c>
      <c r="J1065" s="693">
        <v>303</v>
      </c>
      <c r="K1065" s="697">
        <v>305</v>
      </c>
      <c r="L1065" s="693">
        <v>305</v>
      </c>
      <c r="M1065" s="697">
        <v>307</v>
      </c>
      <c r="N1065" s="417"/>
      <c r="O1065" s="11"/>
      <c r="P1065" s="11"/>
      <c r="Q1065" s="11"/>
      <c r="R1065" s="11"/>
      <c r="S1065" s="11"/>
      <c r="T1065" s="11"/>
      <c r="U1065" s="11"/>
      <c r="V1065" s="11"/>
      <c r="W1065" s="11"/>
      <c r="X1065" s="11"/>
      <c r="Y1065" s="11"/>
      <c r="Z1065" s="11"/>
      <c r="AA1065" s="11"/>
      <c r="AB1065" s="11"/>
      <c r="AC1065" s="11"/>
    </row>
    <row r="1066" spans="1:29" ht="17.25">
      <c r="A1066" s="274" t="s">
        <v>693</v>
      </c>
      <c r="B1066" s="959"/>
      <c r="C1066" s="124" t="s">
        <v>706</v>
      </c>
      <c r="D1066" s="211" t="s">
        <v>502</v>
      </c>
      <c r="E1066" s="469"/>
      <c r="F1066" s="470"/>
      <c r="G1066" s="471"/>
      <c r="H1066" s="906"/>
      <c r="I1066" s="907"/>
      <c r="J1066" s="469"/>
      <c r="K1066" s="907"/>
      <c r="L1066" s="469"/>
      <c r="M1066" s="907"/>
      <c r="N1066" s="417"/>
      <c r="O1066" s="11"/>
      <c r="P1066" s="11"/>
      <c r="Q1066" s="11"/>
      <c r="R1066" s="11"/>
      <c r="S1066" s="11"/>
      <c r="T1066" s="11"/>
      <c r="U1066" s="11"/>
      <c r="V1066" s="11"/>
      <c r="W1066" s="11"/>
      <c r="X1066" s="11"/>
      <c r="Y1066" s="11"/>
      <c r="Z1066" s="11"/>
      <c r="AA1066" s="11"/>
      <c r="AB1066" s="11"/>
      <c r="AC1066" s="11"/>
    </row>
    <row r="1067" spans="1:29" ht="17.25">
      <c r="A1067" s="274" t="s">
        <v>693</v>
      </c>
      <c r="B1067" s="959"/>
      <c r="C1067" s="124" t="s">
        <v>242</v>
      </c>
      <c r="D1067" s="211" t="s">
        <v>502</v>
      </c>
      <c r="E1067" s="469">
        <v>191</v>
      </c>
      <c r="F1067" s="906">
        <v>230</v>
      </c>
      <c r="G1067" s="471">
        <v>246</v>
      </c>
      <c r="H1067" s="906">
        <v>248</v>
      </c>
      <c r="I1067" s="907">
        <v>250</v>
      </c>
      <c r="J1067" s="469">
        <v>250</v>
      </c>
      <c r="K1067" s="907">
        <v>252</v>
      </c>
      <c r="L1067" s="469">
        <v>252</v>
      </c>
      <c r="M1067" s="907">
        <v>254</v>
      </c>
      <c r="N1067" s="417"/>
      <c r="O1067" s="11"/>
      <c r="P1067" s="11"/>
      <c r="Q1067" s="11"/>
      <c r="R1067" s="11"/>
      <c r="S1067" s="11"/>
      <c r="T1067" s="11"/>
      <c r="U1067" s="11"/>
      <c r="V1067" s="11"/>
      <c r="W1067" s="11"/>
      <c r="X1067" s="11"/>
      <c r="Y1067" s="11"/>
      <c r="Z1067" s="11"/>
      <c r="AA1067" s="11"/>
      <c r="AB1067" s="11"/>
      <c r="AC1067" s="11"/>
    </row>
    <row r="1068" spans="1:29" ht="21.75">
      <c r="A1068" s="274" t="s">
        <v>693</v>
      </c>
      <c r="B1068" s="959"/>
      <c r="C1068" s="124" t="s">
        <v>748</v>
      </c>
      <c r="D1068" s="211" t="s">
        <v>502</v>
      </c>
      <c r="E1068" s="469">
        <v>52</v>
      </c>
      <c r="F1068" s="470">
        <v>53</v>
      </c>
      <c r="G1068" s="471">
        <v>53</v>
      </c>
      <c r="H1068" s="906">
        <v>53</v>
      </c>
      <c r="I1068" s="907">
        <v>53</v>
      </c>
      <c r="J1068" s="469">
        <v>53</v>
      </c>
      <c r="K1068" s="907">
        <v>53</v>
      </c>
      <c r="L1068" s="469">
        <v>53</v>
      </c>
      <c r="M1068" s="907">
        <v>53</v>
      </c>
      <c r="N1068" s="417"/>
      <c r="O1068" s="11"/>
      <c r="P1068" s="11"/>
      <c r="Q1068" s="11"/>
      <c r="R1068" s="11"/>
      <c r="S1068" s="11"/>
      <c r="T1068" s="11"/>
      <c r="U1068" s="11"/>
      <c r="V1068" s="11"/>
      <c r="W1068" s="11"/>
      <c r="X1068" s="11"/>
      <c r="Y1068" s="11"/>
      <c r="Z1068" s="11"/>
      <c r="AA1068" s="11"/>
      <c r="AB1068" s="11"/>
      <c r="AC1068" s="11"/>
    </row>
    <row r="1069" spans="1:29" ht="21.75">
      <c r="A1069" s="274" t="s">
        <v>693</v>
      </c>
      <c r="B1069" s="959"/>
      <c r="C1069" s="124" t="s">
        <v>5</v>
      </c>
      <c r="D1069" s="211" t="s">
        <v>502</v>
      </c>
      <c r="E1069" s="469">
        <v>7</v>
      </c>
      <c r="F1069" s="470">
        <v>3</v>
      </c>
      <c r="G1069" s="471">
        <v>3</v>
      </c>
      <c r="H1069" s="906">
        <v>3</v>
      </c>
      <c r="I1069" s="907">
        <v>3</v>
      </c>
      <c r="J1069" s="469">
        <v>3</v>
      </c>
      <c r="K1069" s="907">
        <v>3</v>
      </c>
      <c r="L1069" s="469">
        <v>3</v>
      </c>
      <c r="M1069" s="907">
        <v>3</v>
      </c>
      <c r="N1069" s="417"/>
      <c r="O1069" s="11"/>
      <c r="P1069" s="11"/>
      <c r="Q1069" s="11"/>
      <c r="R1069" s="11"/>
      <c r="S1069" s="11"/>
      <c r="T1069" s="11"/>
      <c r="U1069" s="11"/>
      <c r="V1069" s="11"/>
      <c r="W1069" s="11"/>
      <c r="X1069" s="11"/>
      <c r="Y1069" s="11"/>
      <c r="Z1069" s="11"/>
      <c r="AA1069" s="11"/>
      <c r="AB1069" s="11"/>
      <c r="AC1069" s="11"/>
    </row>
    <row r="1070" spans="1:29" ht="29.25">
      <c r="A1070" s="274" t="s">
        <v>693</v>
      </c>
      <c r="B1070" s="959"/>
      <c r="C1070" s="124" t="s">
        <v>6</v>
      </c>
      <c r="D1070" s="211" t="s">
        <v>502</v>
      </c>
      <c r="E1070" s="469">
        <v>286</v>
      </c>
      <c r="F1070" s="470">
        <v>273</v>
      </c>
      <c r="G1070" s="471">
        <v>275</v>
      </c>
      <c r="H1070" s="906">
        <v>272</v>
      </c>
      <c r="I1070" s="907">
        <v>275</v>
      </c>
      <c r="J1070" s="469">
        <v>270</v>
      </c>
      <c r="K1070" s="907">
        <v>274</v>
      </c>
      <c r="L1070" s="469">
        <v>270</v>
      </c>
      <c r="M1070" s="907">
        <v>274</v>
      </c>
      <c r="N1070" s="417"/>
      <c r="O1070" s="11"/>
      <c r="P1070" s="11"/>
      <c r="Q1070" s="11"/>
      <c r="R1070" s="11"/>
      <c r="S1070" s="11"/>
      <c r="T1070" s="11"/>
      <c r="U1070" s="11"/>
      <c r="V1070" s="11"/>
      <c r="W1070" s="11"/>
      <c r="X1070" s="11"/>
      <c r="Y1070" s="11"/>
      <c r="Z1070" s="11"/>
      <c r="AA1070" s="11"/>
      <c r="AB1070" s="11"/>
      <c r="AC1070" s="11"/>
    </row>
    <row r="1071" spans="1:29" ht="21.75">
      <c r="A1071" s="274" t="s">
        <v>693</v>
      </c>
      <c r="B1071" s="959"/>
      <c r="C1071" s="124" t="s">
        <v>7</v>
      </c>
      <c r="D1071" s="211" t="s">
        <v>502</v>
      </c>
      <c r="E1071" s="469">
        <v>58</v>
      </c>
      <c r="F1071" s="470">
        <v>70</v>
      </c>
      <c r="G1071" s="471">
        <v>68</v>
      </c>
      <c r="H1071" s="906">
        <v>68</v>
      </c>
      <c r="I1071" s="907">
        <v>70</v>
      </c>
      <c r="J1071" s="469">
        <v>68</v>
      </c>
      <c r="K1071" s="907">
        <v>70</v>
      </c>
      <c r="L1071" s="469">
        <v>68</v>
      </c>
      <c r="M1071" s="907">
        <v>70</v>
      </c>
      <c r="N1071" s="417"/>
      <c r="O1071" s="11"/>
      <c r="P1071" s="11"/>
      <c r="Q1071" s="11"/>
      <c r="R1071" s="11"/>
      <c r="S1071" s="11"/>
      <c r="T1071" s="11"/>
      <c r="U1071" s="11"/>
      <c r="V1071" s="11"/>
      <c r="W1071" s="11"/>
      <c r="X1071" s="11"/>
      <c r="Y1071" s="11"/>
      <c r="Z1071" s="11"/>
      <c r="AA1071" s="11"/>
      <c r="AB1071" s="11"/>
      <c r="AC1071" s="11"/>
    </row>
    <row r="1072" spans="1:29" ht="21.75">
      <c r="A1072" s="274" t="s">
        <v>693</v>
      </c>
      <c r="B1072" s="959"/>
      <c r="C1072" s="124" t="s">
        <v>8</v>
      </c>
      <c r="D1072" s="211" t="s">
        <v>502</v>
      </c>
      <c r="E1072" s="469">
        <v>157</v>
      </c>
      <c r="F1072" s="470">
        <v>153</v>
      </c>
      <c r="G1072" s="471">
        <v>150</v>
      </c>
      <c r="H1072" s="906">
        <v>148</v>
      </c>
      <c r="I1072" s="907">
        <v>150</v>
      </c>
      <c r="J1072" s="469">
        <v>147</v>
      </c>
      <c r="K1072" s="907">
        <v>149</v>
      </c>
      <c r="L1072" s="469">
        <v>145</v>
      </c>
      <c r="M1072" s="907">
        <v>147</v>
      </c>
      <c r="N1072" s="417"/>
      <c r="O1072" s="11"/>
      <c r="P1072" s="11"/>
      <c r="Q1072" s="11"/>
      <c r="R1072" s="11"/>
      <c r="S1072" s="11"/>
      <c r="T1072" s="11"/>
      <c r="U1072" s="11"/>
      <c r="V1072" s="11"/>
      <c r="W1072" s="11"/>
      <c r="X1072" s="11"/>
      <c r="Y1072" s="11"/>
      <c r="Z1072" s="11"/>
      <c r="AA1072" s="11"/>
      <c r="AB1072" s="11"/>
      <c r="AC1072" s="11"/>
    </row>
    <row r="1073" spans="1:29" ht="21.75">
      <c r="A1073" s="274" t="s">
        <v>693</v>
      </c>
      <c r="B1073" s="959"/>
      <c r="C1073" s="124" t="s">
        <v>9</v>
      </c>
      <c r="D1073" s="211" t="s">
        <v>502</v>
      </c>
      <c r="E1073" s="469">
        <v>54</v>
      </c>
      <c r="F1073" s="470">
        <v>54</v>
      </c>
      <c r="G1073" s="471">
        <v>54</v>
      </c>
      <c r="H1073" s="906">
        <v>54</v>
      </c>
      <c r="I1073" s="907">
        <v>54</v>
      </c>
      <c r="J1073" s="469">
        <v>54</v>
      </c>
      <c r="K1073" s="907">
        <v>54</v>
      </c>
      <c r="L1073" s="469">
        <v>54</v>
      </c>
      <c r="M1073" s="907">
        <v>54</v>
      </c>
      <c r="N1073" s="417"/>
      <c r="O1073" s="11"/>
      <c r="P1073" s="11"/>
      <c r="Q1073" s="11"/>
      <c r="R1073" s="11"/>
      <c r="S1073" s="11"/>
      <c r="T1073" s="11"/>
      <c r="U1073" s="11"/>
      <c r="V1073" s="11"/>
      <c r="W1073" s="11"/>
      <c r="X1073" s="11"/>
      <c r="Y1073" s="11"/>
      <c r="Z1073" s="11"/>
      <c r="AA1073" s="11"/>
      <c r="AB1073" s="11"/>
      <c r="AC1073" s="11"/>
    </row>
    <row r="1074" spans="1:29" ht="29.25">
      <c r="A1074" s="274" t="s">
        <v>693</v>
      </c>
      <c r="B1074" s="959"/>
      <c r="C1074" s="124" t="s">
        <v>10</v>
      </c>
      <c r="D1074" s="211" t="s">
        <v>502</v>
      </c>
      <c r="E1074" s="469">
        <v>148</v>
      </c>
      <c r="F1074" s="470">
        <v>157</v>
      </c>
      <c r="G1074" s="471">
        <v>155</v>
      </c>
      <c r="H1074" s="906">
        <v>153</v>
      </c>
      <c r="I1074" s="907">
        <v>155</v>
      </c>
      <c r="J1074" s="469">
        <v>150</v>
      </c>
      <c r="K1074" s="907">
        <v>153</v>
      </c>
      <c r="L1074" s="469">
        <v>148</v>
      </c>
      <c r="M1074" s="907">
        <v>151</v>
      </c>
      <c r="N1074" s="417"/>
      <c r="O1074" s="11"/>
      <c r="P1074" s="11"/>
      <c r="Q1074" s="11"/>
      <c r="R1074" s="11"/>
      <c r="S1074" s="11"/>
      <c r="T1074" s="11"/>
      <c r="U1074" s="11"/>
      <c r="V1074" s="11"/>
      <c r="W1074" s="11"/>
      <c r="X1074" s="11"/>
      <c r="Y1074" s="11"/>
      <c r="Z1074" s="11"/>
      <c r="AA1074" s="11"/>
      <c r="AB1074" s="11"/>
      <c r="AC1074" s="11"/>
    </row>
    <row r="1075" spans="1:29" ht="21.75">
      <c r="A1075" s="274" t="s">
        <v>693</v>
      </c>
      <c r="B1075" s="959"/>
      <c r="C1075" s="124" t="s">
        <v>11</v>
      </c>
      <c r="D1075" s="211" t="s">
        <v>502</v>
      </c>
      <c r="E1075" s="469">
        <v>301</v>
      </c>
      <c r="F1075" s="470">
        <v>275</v>
      </c>
      <c r="G1075" s="471">
        <v>268</v>
      </c>
      <c r="H1075" s="906">
        <v>263</v>
      </c>
      <c r="I1075" s="907">
        <v>265</v>
      </c>
      <c r="J1075" s="469">
        <v>258</v>
      </c>
      <c r="K1075" s="907">
        <v>260</v>
      </c>
      <c r="L1075" s="469">
        <v>253</v>
      </c>
      <c r="M1075" s="907">
        <v>255</v>
      </c>
      <c r="N1075" s="417"/>
      <c r="O1075" s="11"/>
      <c r="P1075" s="11"/>
      <c r="Q1075" s="11"/>
      <c r="R1075" s="11"/>
      <c r="S1075" s="11"/>
      <c r="T1075" s="11"/>
      <c r="U1075" s="11"/>
      <c r="V1075" s="11"/>
      <c r="W1075" s="11"/>
      <c r="X1075" s="11"/>
      <c r="Y1075" s="11"/>
      <c r="Z1075" s="11"/>
      <c r="AA1075" s="11"/>
      <c r="AB1075" s="11"/>
      <c r="AC1075" s="11"/>
    </row>
    <row r="1076" spans="1:29" ht="21.75">
      <c r="A1076" s="274" t="s">
        <v>693</v>
      </c>
      <c r="B1076" s="959"/>
      <c r="C1076" s="188" t="s">
        <v>12</v>
      </c>
      <c r="D1076" s="211" t="s">
        <v>502</v>
      </c>
      <c r="E1076" s="469">
        <v>222</v>
      </c>
      <c r="F1076" s="470">
        <v>217</v>
      </c>
      <c r="G1076" s="471">
        <v>213</v>
      </c>
      <c r="H1076" s="906">
        <v>205</v>
      </c>
      <c r="I1076" s="907">
        <v>208</v>
      </c>
      <c r="J1076" s="469">
        <v>200</v>
      </c>
      <c r="K1076" s="907">
        <v>203</v>
      </c>
      <c r="L1076" s="469">
        <v>195</v>
      </c>
      <c r="M1076" s="907">
        <v>198</v>
      </c>
      <c r="N1076" s="417"/>
      <c r="O1076" s="11"/>
      <c r="P1076" s="11"/>
      <c r="Q1076" s="11"/>
      <c r="R1076" s="11"/>
      <c r="S1076" s="11"/>
      <c r="T1076" s="11"/>
      <c r="U1076" s="11"/>
      <c r="V1076" s="11"/>
      <c r="W1076" s="11"/>
      <c r="X1076" s="11"/>
      <c r="Y1076" s="11"/>
      <c r="Z1076" s="11"/>
      <c r="AA1076" s="11"/>
      <c r="AB1076" s="11"/>
      <c r="AC1076" s="11"/>
    </row>
    <row r="1077" spans="1:29" ht="21.75">
      <c r="A1077" s="274" t="s">
        <v>693</v>
      </c>
      <c r="B1077" s="959"/>
      <c r="C1077" s="124" t="s">
        <v>13</v>
      </c>
      <c r="D1077" s="211" t="s">
        <v>502</v>
      </c>
      <c r="E1077" s="469">
        <v>156</v>
      </c>
      <c r="F1077" s="470">
        <v>137</v>
      </c>
      <c r="G1077" s="471">
        <v>135</v>
      </c>
      <c r="H1077" s="906">
        <v>133</v>
      </c>
      <c r="I1077" s="907">
        <v>135</v>
      </c>
      <c r="J1077" s="469">
        <v>131</v>
      </c>
      <c r="K1077" s="907">
        <v>133</v>
      </c>
      <c r="L1077" s="469">
        <v>129</v>
      </c>
      <c r="M1077" s="907">
        <v>131</v>
      </c>
      <c r="N1077" s="417"/>
      <c r="O1077" s="11"/>
      <c r="P1077" s="11"/>
      <c r="Q1077" s="11"/>
      <c r="R1077" s="11"/>
      <c r="S1077" s="11"/>
      <c r="T1077" s="11"/>
      <c r="U1077" s="11"/>
      <c r="V1077" s="11"/>
      <c r="W1077" s="11"/>
      <c r="X1077" s="11"/>
      <c r="Y1077" s="11"/>
      <c r="Z1077" s="11"/>
      <c r="AA1077" s="11"/>
      <c r="AB1077" s="11"/>
      <c r="AC1077" s="11"/>
    </row>
    <row r="1078" spans="1:29" ht="21.75">
      <c r="A1078" s="274" t="s">
        <v>693</v>
      </c>
      <c r="B1078" s="959"/>
      <c r="C1078" s="188" t="s">
        <v>14</v>
      </c>
      <c r="D1078" s="224" t="s">
        <v>502</v>
      </c>
      <c r="E1078" s="908">
        <v>215</v>
      </c>
      <c r="F1078" s="909">
        <v>182</v>
      </c>
      <c r="G1078" s="910">
        <v>180</v>
      </c>
      <c r="H1078" s="911">
        <v>178</v>
      </c>
      <c r="I1078" s="907">
        <v>180</v>
      </c>
      <c r="J1078" s="908">
        <v>176</v>
      </c>
      <c r="K1078" s="912">
        <v>180</v>
      </c>
      <c r="L1078" s="908">
        <v>174</v>
      </c>
      <c r="M1078" s="910">
        <v>178</v>
      </c>
      <c r="N1078" s="417"/>
      <c r="O1078" s="11"/>
      <c r="P1078" s="11"/>
      <c r="Q1078" s="11"/>
      <c r="R1078" s="11"/>
      <c r="S1078" s="11"/>
      <c r="T1078" s="11"/>
      <c r="U1078" s="11"/>
      <c r="V1078" s="11"/>
      <c r="W1078" s="11"/>
      <c r="X1078" s="11"/>
      <c r="Y1078" s="11"/>
      <c r="Z1078" s="11"/>
      <c r="AA1078" s="11"/>
      <c r="AB1078" s="11"/>
      <c r="AC1078" s="11"/>
    </row>
    <row r="1079" spans="1:29" ht="17.25">
      <c r="A1079" s="274" t="s">
        <v>693</v>
      </c>
      <c r="B1079" s="959"/>
      <c r="C1079" s="98" t="s">
        <v>534</v>
      </c>
      <c r="D1079" s="212" t="s">
        <v>502</v>
      </c>
      <c r="E1079" s="474">
        <v>858</v>
      </c>
      <c r="F1079" s="913">
        <v>786</v>
      </c>
      <c r="G1079" s="476">
        <v>771</v>
      </c>
      <c r="H1079" s="913">
        <v>754</v>
      </c>
      <c r="I1079" s="476">
        <v>763</v>
      </c>
      <c r="J1079" s="474">
        <v>739</v>
      </c>
      <c r="K1079" s="914">
        <v>749</v>
      </c>
      <c r="L1079" s="474">
        <v>725</v>
      </c>
      <c r="M1079" s="476">
        <v>735</v>
      </c>
      <c r="N1079" s="417"/>
      <c r="O1079" s="11"/>
      <c r="P1079" s="11"/>
      <c r="Q1079" s="11"/>
      <c r="R1079" s="11"/>
      <c r="S1079" s="11"/>
      <c r="T1079" s="11"/>
      <c r="U1079" s="11"/>
      <c r="V1079" s="11"/>
      <c r="W1079" s="11"/>
      <c r="X1079" s="11"/>
      <c r="Y1079" s="11"/>
      <c r="Z1079" s="11"/>
      <c r="AA1079" s="11"/>
      <c r="AB1079" s="11"/>
      <c r="AC1079" s="11"/>
    </row>
    <row r="1080" spans="1:29" ht="17.25">
      <c r="A1080" s="274" t="s">
        <v>693</v>
      </c>
      <c r="B1080" s="959"/>
      <c r="C1080" s="97" t="s">
        <v>385</v>
      </c>
      <c r="D1080" s="223" t="s">
        <v>798</v>
      </c>
      <c r="E1080" s="915">
        <f t="shared" ref="E1080:M1080" si="146">E1082+E1083+E1084+E1088+E1089+E1090+E1091+E1092+E1093+E1094+E1095+E1096+E1097</f>
        <v>302989.90000000002</v>
      </c>
      <c r="F1080" s="916">
        <f t="shared" si="146"/>
        <v>319590.00000000006</v>
      </c>
      <c r="G1080" s="917">
        <f t="shared" si="146"/>
        <v>329700</v>
      </c>
      <c r="H1080" s="916">
        <f t="shared" si="146"/>
        <v>347448</v>
      </c>
      <c r="I1080" s="918">
        <f t="shared" si="146"/>
        <v>352493</v>
      </c>
      <c r="J1080" s="915">
        <f t="shared" si="146"/>
        <v>374625</v>
      </c>
      <c r="K1080" s="918">
        <f t="shared" si="146"/>
        <v>381486</v>
      </c>
      <c r="L1080" s="915">
        <f t="shared" si="146"/>
        <v>402599</v>
      </c>
      <c r="M1080" s="919">
        <f t="shared" si="146"/>
        <v>410841</v>
      </c>
      <c r="N1080" s="417"/>
      <c r="O1080" s="11"/>
      <c r="P1080" s="11"/>
      <c r="Q1080" s="11"/>
      <c r="R1080" s="11"/>
      <c r="S1080" s="11"/>
      <c r="T1080" s="11"/>
      <c r="U1080" s="11"/>
      <c r="V1080" s="11"/>
      <c r="W1080" s="11"/>
      <c r="X1080" s="11"/>
      <c r="Y1080" s="11"/>
      <c r="Z1080" s="11"/>
      <c r="AA1080" s="11"/>
      <c r="AB1080" s="11"/>
      <c r="AC1080" s="11"/>
    </row>
    <row r="1081" spans="1:29" ht="13.5">
      <c r="A1081" s="274" t="s">
        <v>693</v>
      </c>
      <c r="B1081" s="959"/>
      <c r="C1081" s="178" t="s">
        <v>42</v>
      </c>
      <c r="D1081" s="211"/>
      <c r="E1081" s="845"/>
      <c r="F1081" s="846"/>
      <c r="G1081" s="847"/>
      <c r="H1081" s="854"/>
      <c r="I1081" s="848"/>
      <c r="J1081" s="845"/>
      <c r="K1081" s="848"/>
      <c r="L1081" s="845"/>
      <c r="M1081" s="848"/>
      <c r="N1081" s="417"/>
      <c r="O1081" s="11"/>
      <c r="P1081" s="11"/>
      <c r="Q1081" s="11"/>
      <c r="R1081" s="11"/>
      <c r="S1081" s="11"/>
      <c r="T1081" s="11"/>
      <c r="U1081" s="11"/>
      <c r="V1081" s="11"/>
      <c r="W1081" s="11"/>
      <c r="X1081" s="11"/>
      <c r="Y1081" s="11"/>
      <c r="Z1081" s="11"/>
      <c r="AA1081" s="11"/>
      <c r="AB1081" s="11"/>
      <c r="AC1081" s="11"/>
    </row>
    <row r="1082" spans="1:29" ht="19.5">
      <c r="A1082" s="274" t="s">
        <v>693</v>
      </c>
      <c r="B1082" s="959"/>
      <c r="C1082" s="124" t="s">
        <v>837</v>
      </c>
      <c r="D1082" s="211" t="s">
        <v>798</v>
      </c>
      <c r="E1082" s="850">
        <v>34430.300000000003</v>
      </c>
      <c r="F1082" s="851">
        <v>35062.6</v>
      </c>
      <c r="G1082" s="852">
        <v>33558</v>
      </c>
      <c r="H1082" s="853">
        <v>33515</v>
      </c>
      <c r="I1082" s="920">
        <v>33988</v>
      </c>
      <c r="J1082" s="850">
        <v>33660</v>
      </c>
      <c r="K1082" s="920">
        <v>34189</v>
      </c>
      <c r="L1082" s="850">
        <v>33345</v>
      </c>
      <c r="M1082" s="920">
        <v>33920</v>
      </c>
      <c r="N1082" s="417"/>
      <c r="O1082" s="11"/>
      <c r="P1082" s="11"/>
      <c r="Q1082" s="11"/>
      <c r="R1082" s="11"/>
      <c r="S1082" s="11"/>
      <c r="T1082" s="11"/>
      <c r="U1082" s="11"/>
      <c r="V1082" s="11"/>
      <c r="W1082" s="11"/>
      <c r="X1082" s="11"/>
      <c r="Y1082" s="11"/>
      <c r="Z1082" s="11"/>
      <c r="AA1082" s="11"/>
      <c r="AB1082" s="11"/>
      <c r="AC1082" s="11"/>
    </row>
    <row r="1083" spans="1:29" ht="19.5">
      <c r="A1083" s="274" t="s">
        <v>693</v>
      </c>
      <c r="B1083" s="959"/>
      <c r="C1083" s="124" t="s">
        <v>0</v>
      </c>
      <c r="D1083" s="211" t="s">
        <v>798</v>
      </c>
      <c r="E1083" s="487">
        <v>4267.3</v>
      </c>
      <c r="F1083" s="494">
        <v>4053.4</v>
      </c>
      <c r="G1083" s="490">
        <v>3621.6</v>
      </c>
      <c r="H1083" s="492">
        <v>4244</v>
      </c>
      <c r="I1083" s="920">
        <v>4455</v>
      </c>
      <c r="J1083" s="487">
        <v>4668</v>
      </c>
      <c r="K1083" s="920">
        <v>4922</v>
      </c>
      <c r="L1083" s="487">
        <v>5134</v>
      </c>
      <c r="M1083" s="920">
        <v>5443</v>
      </c>
      <c r="N1083" s="417"/>
      <c r="O1083" s="11"/>
      <c r="P1083" s="11"/>
      <c r="Q1083" s="11"/>
      <c r="R1083" s="11"/>
      <c r="S1083" s="11"/>
      <c r="T1083" s="11"/>
      <c r="U1083" s="11"/>
      <c r="V1083" s="11"/>
      <c r="W1083" s="11"/>
      <c r="X1083" s="11"/>
      <c r="Y1083" s="11"/>
      <c r="Z1083" s="11"/>
      <c r="AA1083" s="11"/>
      <c r="AB1083" s="11"/>
      <c r="AC1083" s="11"/>
    </row>
    <row r="1084" spans="1:29" ht="17.25">
      <c r="A1084" s="274" t="s">
        <v>693</v>
      </c>
      <c r="B1084" s="959"/>
      <c r="C1084" s="124" t="s">
        <v>15</v>
      </c>
      <c r="D1084" s="211" t="s">
        <v>798</v>
      </c>
      <c r="E1084" s="845">
        <f t="shared" ref="E1084:M1084" si="147">E1085+E1086+E1087</f>
        <v>30477.599999999999</v>
      </c>
      <c r="F1084" s="854">
        <f t="shared" si="147"/>
        <v>35654.1</v>
      </c>
      <c r="G1084" s="847">
        <f t="shared" si="147"/>
        <v>39071</v>
      </c>
      <c r="H1084" s="854">
        <f t="shared" si="147"/>
        <v>42006</v>
      </c>
      <c r="I1084" s="921">
        <f t="shared" si="147"/>
        <v>42315</v>
      </c>
      <c r="J1084" s="845">
        <f t="shared" si="147"/>
        <v>46085</v>
      </c>
      <c r="K1084" s="921">
        <f t="shared" si="147"/>
        <v>46496</v>
      </c>
      <c r="L1084" s="845">
        <f t="shared" si="147"/>
        <v>50058</v>
      </c>
      <c r="M1084" s="921">
        <f t="shared" si="147"/>
        <v>50594</v>
      </c>
      <c r="N1084" s="417"/>
      <c r="O1084" s="11"/>
      <c r="P1084" s="11"/>
      <c r="Q1084" s="11"/>
      <c r="R1084" s="11"/>
      <c r="S1084" s="11"/>
      <c r="T1084" s="11"/>
      <c r="U1084" s="11"/>
      <c r="V1084" s="11"/>
      <c r="W1084" s="11"/>
      <c r="X1084" s="11"/>
      <c r="Y1084" s="11"/>
      <c r="Z1084" s="11"/>
      <c r="AA1084" s="11"/>
      <c r="AB1084" s="11"/>
      <c r="AC1084" s="11"/>
    </row>
    <row r="1085" spans="1:29" ht="17.25">
      <c r="A1085" s="274" t="s">
        <v>693</v>
      </c>
      <c r="B1085" s="959"/>
      <c r="C1085" s="124" t="s">
        <v>706</v>
      </c>
      <c r="D1085" s="211" t="s">
        <v>798</v>
      </c>
      <c r="E1085" s="487"/>
      <c r="F1085" s="494"/>
      <c r="G1085" s="490"/>
      <c r="H1085" s="492"/>
      <c r="I1085" s="920"/>
      <c r="J1085" s="487"/>
      <c r="K1085" s="920"/>
      <c r="L1085" s="487"/>
      <c r="M1085" s="920"/>
      <c r="N1085" s="417"/>
      <c r="O1085" s="11"/>
      <c r="P1085" s="11"/>
      <c r="Q1085" s="11"/>
      <c r="R1085" s="11"/>
      <c r="S1085" s="11"/>
      <c r="T1085" s="11"/>
      <c r="U1085" s="11"/>
      <c r="V1085" s="11"/>
      <c r="W1085" s="11"/>
      <c r="X1085" s="11"/>
      <c r="Y1085" s="11"/>
      <c r="Z1085" s="11"/>
      <c r="AA1085" s="11"/>
      <c r="AB1085" s="11"/>
      <c r="AC1085" s="11"/>
    </row>
    <row r="1086" spans="1:29" ht="17.25">
      <c r="A1086" s="274" t="s">
        <v>693</v>
      </c>
      <c r="B1086" s="959"/>
      <c r="C1086" s="124" t="s">
        <v>242</v>
      </c>
      <c r="D1086" s="211" t="s">
        <v>798</v>
      </c>
      <c r="E1086" s="487">
        <v>18063.599999999999</v>
      </c>
      <c r="F1086" s="492">
        <v>22555.8</v>
      </c>
      <c r="G1086" s="490">
        <v>25580</v>
      </c>
      <c r="H1086" s="492">
        <v>27840</v>
      </c>
      <c r="I1086" s="920">
        <v>28080</v>
      </c>
      <c r="J1086" s="487">
        <v>31070</v>
      </c>
      <c r="K1086" s="920">
        <v>31335</v>
      </c>
      <c r="L1086" s="487">
        <v>34292</v>
      </c>
      <c r="M1086" s="920">
        <v>34584</v>
      </c>
      <c r="N1086" s="417"/>
      <c r="O1086" s="11"/>
      <c r="P1086" s="11"/>
      <c r="Q1086" s="11"/>
      <c r="R1086" s="11"/>
      <c r="S1086" s="11"/>
      <c r="T1086" s="11"/>
      <c r="U1086" s="11"/>
      <c r="V1086" s="11"/>
      <c r="W1086" s="11"/>
      <c r="X1086" s="11"/>
      <c r="Y1086" s="11"/>
      <c r="Z1086" s="11"/>
      <c r="AA1086" s="11"/>
      <c r="AB1086" s="11"/>
      <c r="AC1086" s="11"/>
    </row>
    <row r="1087" spans="1:29" ht="19.5">
      <c r="A1087" s="274" t="s">
        <v>693</v>
      </c>
      <c r="B1087" s="959"/>
      <c r="C1087" s="124" t="s">
        <v>748</v>
      </c>
      <c r="D1087" s="211" t="s">
        <v>798</v>
      </c>
      <c r="E1087" s="487">
        <v>12414</v>
      </c>
      <c r="F1087" s="494">
        <v>13098.3</v>
      </c>
      <c r="G1087" s="490">
        <v>13491</v>
      </c>
      <c r="H1087" s="492">
        <v>14166</v>
      </c>
      <c r="I1087" s="920">
        <v>14235</v>
      </c>
      <c r="J1087" s="487">
        <v>15015</v>
      </c>
      <c r="K1087" s="920">
        <v>15161</v>
      </c>
      <c r="L1087" s="487">
        <v>15766</v>
      </c>
      <c r="M1087" s="920">
        <v>16010</v>
      </c>
      <c r="N1087" s="417"/>
      <c r="O1087" s="11"/>
      <c r="P1087" s="11"/>
      <c r="Q1087" s="11"/>
      <c r="R1087" s="11"/>
      <c r="S1087" s="11"/>
      <c r="T1087" s="11"/>
      <c r="U1087" s="11"/>
      <c r="V1087" s="11"/>
      <c r="W1087" s="11"/>
      <c r="X1087" s="11"/>
      <c r="Y1087" s="11"/>
      <c r="Z1087" s="11"/>
      <c r="AA1087" s="11"/>
      <c r="AB1087" s="11"/>
      <c r="AC1087" s="11"/>
    </row>
    <row r="1088" spans="1:29" ht="17.25">
      <c r="A1088" s="274" t="s">
        <v>693</v>
      </c>
      <c r="B1088" s="959"/>
      <c r="C1088" s="124" t="s">
        <v>5</v>
      </c>
      <c r="D1088" s="211" t="s">
        <v>798</v>
      </c>
      <c r="E1088" s="487">
        <v>441</v>
      </c>
      <c r="F1088" s="494">
        <v>250</v>
      </c>
      <c r="G1088" s="490">
        <v>257.39999999999998</v>
      </c>
      <c r="H1088" s="492">
        <v>270</v>
      </c>
      <c r="I1088" s="920">
        <v>272</v>
      </c>
      <c r="J1088" s="487">
        <v>284</v>
      </c>
      <c r="K1088" s="920">
        <v>287</v>
      </c>
      <c r="L1088" s="487">
        <v>298</v>
      </c>
      <c r="M1088" s="920">
        <v>303</v>
      </c>
      <c r="N1088" s="417"/>
      <c r="O1088" s="11"/>
      <c r="P1088" s="11"/>
      <c r="Q1088" s="11"/>
      <c r="R1088" s="11"/>
      <c r="S1088" s="11"/>
      <c r="T1088" s="11"/>
      <c r="U1088" s="11"/>
      <c r="V1088" s="11"/>
      <c r="W1088" s="11"/>
      <c r="X1088" s="11"/>
      <c r="Y1088" s="11"/>
      <c r="Z1088" s="11"/>
      <c r="AA1088" s="11"/>
      <c r="AB1088" s="11"/>
      <c r="AC1088" s="11"/>
    </row>
    <row r="1089" spans="1:29" ht="29.25">
      <c r="A1089" s="274" t="s">
        <v>693</v>
      </c>
      <c r="B1089" s="959"/>
      <c r="C1089" s="124" t="s">
        <v>6</v>
      </c>
      <c r="D1089" s="211" t="s">
        <v>798</v>
      </c>
      <c r="E1089" s="487">
        <v>43141.3</v>
      </c>
      <c r="F1089" s="494">
        <v>45572</v>
      </c>
      <c r="G1089" s="490">
        <v>48659</v>
      </c>
      <c r="H1089" s="492">
        <v>52060</v>
      </c>
      <c r="I1089" s="920">
        <v>52793</v>
      </c>
      <c r="J1089" s="487">
        <v>56862</v>
      </c>
      <c r="K1089" s="920">
        <v>58122</v>
      </c>
      <c r="L1089" s="487">
        <v>62548</v>
      </c>
      <c r="M1089" s="920">
        <v>64280</v>
      </c>
      <c r="N1089" s="417"/>
      <c r="O1089" s="11"/>
      <c r="P1089" s="11"/>
      <c r="Q1089" s="11"/>
      <c r="R1089" s="11"/>
      <c r="S1089" s="11"/>
      <c r="T1089" s="11"/>
      <c r="U1089" s="11"/>
      <c r="V1089" s="11"/>
      <c r="W1089" s="11"/>
      <c r="X1089" s="11"/>
      <c r="Y1089" s="11"/>
      <c r="Z1089" s="11"/>
      <c r="AA1089" s="11"/>
      <c r="AB1089" s="11"/>
      <c r="AC1089" s="11"/>
    </row>
    <row r="1090" spans="1:29" ht="17.25">
      <c r="A1090" s="274" t="s">
        <v>693</v>
      </c>
      <c r="B1090" s="959"/>
      <c r="C1090" s="124" t="s">
        <v>7</v>
      </c>
      <c r="D1090" s="211" t="s">
        <v>798</v>
      </c>
      <c r="E1090" s="487">
        <v>6184.7</v>
      </c>
      <c r="F1090" s="494">
        <v>7666.8</v>
      </c>
      <c r="G1090" s="490">
        <v>7821</v>
      </c>
      <c r="H1090" s="492">
        <v>8445</v>
      </c>
      <c r="I1090" s="920">
        <v>8707</v>
      </c>
      <c r="J1090" s="487">
        <v>9290</v>
      </c>
      <c r="K1090" s="920">
        <v>9577</v>
      </c>
      <c r="L1090" s="487">
        <v>10218</v>
      </c>
      <c r="M1090" s="920">
        <v>10534</v>
      </c>
      <c r="N1090" s="417"/>
      <c r="O1090" s="11"/>
      <c r="P1090" s="11"/>
      <c r="Q1090" s="11"/>
      <c r="R1090" s="11"/>
      <c r="S1090" s="11"/>
      <c r="T1090" s="11"/>
      <c r="U1090" s="11"/>
      <c r="V1090" s="11"/>
      <c r="W1090" s="11"/>
      <c r="X1090" s="11"/>
      <c r="Y1090" s="11"/>
      <c r="Z1090" s="11"/>
      <c r="AA1090" s="11"/>
      <c r="AB1090" s="11"/>
      <c r="AC1090" s="11"/>
    </row>
    <row r="1091" spans="1:29" ht="17.25">
      <c r="A1091" s="274" t="s">
        <v>693</v>
      </c>
      <c r="B1091" s="959"/>
      <c r="C1091" s="124" t="s">
        <v>8</v>
      </c>
      <c r="D1091" s="211" t="s">
        <v>798</v>
      </c>
      <c r="E1091" s="487">
        <v>23797.7</v>
      </c>
      <c r="F1091" s="494">
        <v>23922.400000000001</v>
      </c>
      <c r="G1091" s="490">
        <v>24624</v>
      </c>
      <c r="H1091" s="492">
        <v>25997</v>
      </c>
      <c r="I1091" s="920">
        <v>26480</v>
      </c>
      <c r="J1091" s="487">
        <v>27370</v>
      </c>
      <c r="K1091" s="920">
        <v>28012</v>
      </c>
      <c r="L1091" s="487">
        <v>28887</v>
      </c>
      <c r="M1091" s="920">
        <v>29737</v>
      </c>
      <c r="N1091" s="417"/>
      <c r="O1091" s="11"/>
      <c r="P1091" s="11"/>
      <c r="Q1091" s="11"/>
      <c r="R1091" s="11"/>
      <c r="S1091" s="11"/>
      <c r="T1091" s="11"/>
      <c r="U1091" s="11"/>
      <c r="V1091" s="11"/>
      <c r="W1091" s="11"/>
      <c r="X1091" s="11"/>
      <c r="Y1091" s="11"/>
      <c r="Z1091" s="11"/>
      <c r="AA1091" s="11"/>
      <c r="AB1091" s="11"/>
      <c r="AC1091" s="11"/>
    </row>
    <row r="1092" spans="1:29" ht="17.25">
      <c r="A1092" s="274" t="s">
        <v>693</v>
      </c>
      <c r="B1092" s="959"/>
      <c r="C1092" s="124" t="s">
        <v>9</v>
      </c>
      <c r="D1092" s="211" t="s">
        <v>798</v>
      </c>
      <c r="E1092" s="487">
        <v>10664.8</v>
      </c>
      <c r="F1092" s="494">
        <v>11696</v>
      </c>
      <c r="G1092" s="490">
        <v>12150</v>
      </c>
      <c r="H1092" s="492">
        <v>12649</v>
      </c>
      <c r="I1092" s="920">
        <v>12712</v>
      </c>
      <c r="J1092" s="487">
        <v>13787</v>
      </c>
      <c r="K1092" s="920">
        <v>13920</v>
      </c>
      <c r="L1092" s="487">
        <v>14978</v>
      </c>
      <c r="M1092" s="920">
        <v>15124</v>
      </c>
      <c r="N1092" s="417"/>
      <c r="O1092" s="11"/>
      <c r="P1092" s="11"/>
      <c r="Q1092" s="11"/>
      <c r="R1092" s="11"/>
      <c r="S1092" s="11"/>
      <c r="T1092" s="11"/>
      <c r="U1092" s="11"/>
      <c r="V1092" s="11"/>
      <c r="W1092" s="11"/>
      <c r="X1092" s="11"/>
      <c r="Y1092" s="11"/>
      <c r="Z1092" s="11"/>
      <c r="AA1092" s="11"/>
      <c r="AB1092" s="11"/>
      <c r="AC1092" s="11"/>
    </row>
    <row r="1093" spans="1:29" ht="29.25">
      <c r="A1093" s="274" t="s">
        <v>693</v>
      </c>
      <c r="B1093" s="959"/>
      <c r="C1093" s="124" t="s">
        <v>10</v>
      </c>
      <c r="D1093" s="211" t="s">
        <v>798</v>
      </c>
      <c r="E1093" s="487">
        <v>42446.8</v>
      </c>
      <c r="F1093" s="494">
        <v>46288</v>
      </c>
      <c r="G1093" s="490">
        <v>46780</v>
      </c>
      <c r="H1093" s="492">
        <v>47712</v>
      </c>
      <c r="I1093" s="920">
        <v>48578</v>
      </c>
      <c r="J1093" s="487">
        <v>51453</v>
      </c>
      <c r="K1093" s="920">
        <v>52748</v>
      </c>
      <c r="L1093" s="487">
        <v>55588</v>
      </c>
      <c r="M1093" s="920">
        <v>57005</v>
      </c>
      <c r="N1093" s="417"/>
      <c r="O1093" s="11"/>
      <c r="P1093" s="11"/>
      <c r="Q1093" s="11"/>
      <c r="R1093" s="11"/>
      <c r="S1093" s="11"/>
      <c r="T1093" s="11"/>
      <c r="U1093" s="11"/>
      <c r="V1093" s="11"/>
      <c r="W1093" s="11"/>
      <c r="X1093" s="11"/>
      <c r="Y1093" s="11"/>
      <c r="Z1093" s="11"/>
      <c r="AA1093" s="11"/>
      <c r="AB1093" s="11"/>
      <c r="AC1093" s="11"/>
    </row>
    <row r="1094" spans="1:29" ht="17.25">
      <c r="A1094" s="274" t="s">
        <v>693</v>
      </c>
      <c r="B1094" s="959"/>
      <c r="C1094" s="375" t="s">
        <v>11</v>
      </c>
      <c r="D1094" s="211" t="s">
        <v>798</v>
      </c>
      <c r="E1094" s="487">
        <v>41393.199999999997</v>
      </c>
      <c r="F1094" s="494">
        <v>42012.3</v>
      </c>
      <c r="G1094" s="490">
        <v>42998</v>
      </c>
      <c r="H1094" s="492">
        <v>45573</v>
      </c>
      <c r="I1094" s="920">
        <v>45967</v>
      </c>
      <c r="J1094" s="487">
        <v>49280</v>
      </c>
      <c r="K1094" s="920">
        <v>49708</v>
      </c>
      <c r="L1094" s="487">
        <v>53154</v>
      </c>
      <c r="M1094" s="920">
        <v>53625</v>
      </c>
      <c r="N1094" s="417"/>
      <c r="O1094" s="11"/>
      <c r="P1094" s="11"/>
      <c r="Q1094" s="11"/>
      <c r="R1094" s="11"/>
      <c r="S1094" s="11"/>
      <c r="T1094" s="11"/>
      <c r="U1094" s="11"/>
      <c r="V1094" s="11"/>
      <c r="W1094" s="11"/>
      <c r="X1094" s="11"/>
      <c r="Y1094" s="11"/>
      <c r="Z1094" s="11"/>
      <c r="AA1094" s="11"/>
      <c r="AB1094" s="11"/>
      <c r="AC1094" s="11"/>
    </row>
    <row r="1095" spans="1:29" ht="19.5">
      <c r="A1095" s="274" t="s">
        <v>693</v>
      </c>
      <c r="B1095" s="959"/>
      <c r="C1095" s="373" t="s">
        <v>12</v>
      </c>
      <c r="D1095" s="211" t="s">
        <v>798</v>
      </c>
      <c r="E1095" s="487">
        <v>31317.9</v>
      </c>
      <c r="F1095" s="494">
        <v>31620.400000000001</v>
      </c>
      <c r="G1095" s="490">
        <v>32895</v>
      </c>
      <c r="H1095" s="492">
        <v>34390</v>
      </c>
      <c r="I1095" s="920">
        <v>35052</v>
      </c>
      <c r="J1095" s="487">
        <v>37000</v>
      </c>
      <c r="K1095" s="920">
        <v>37602</v>
      </c>
      <c r="L1095" s="487">
        <v>39663</v>
      </c>
      <c r="M1095" s="920">
        <v>40345</v>
      </c>
      <c r="N1095" s="417"/>
      <c r="O1095" s="11"/>
      <c r="P1095" s="11"/>
      <c r="Q1095" s="11"/>
      <c r="R1095" s="11"/>
      <c r="S1095" s="11"/>
      <c r="T1095" s="11"/>
      <c r="U1095" s="11"/>
      <c r="V1095" s="11"/>
      <c r="W1095" s="11"/>
      <c r="X1095" s="11"/>
      <c r="Y1095" s="11"/>
      <c r="Z1095" s="11"/>
      <c r="AA1095" s="11"/>
      <c r="AB1095" s="11"/>
      <c r="AC1095" s="11"/>
    </row>
    <row r="1096" spans="1:29" ht="19.5">
      <c r="A1096" s="274" t="s">
        <v>693</v>
      </c>
      <c r="B1096" s="959"/>
      <c r="C1096" s="373" t="s">
        <v>13</v>
      </c>
      <c r="D1096" s="224" t="s">
        <v>798</v>
      </c>
      <c r="E1096" s="487">
        <v>15016.8</v>
      </c>
      <c r="F1096" s="494">
        <v>16515</v>
      </c>
      <c r="G1096" s="490">
        <v>17248</v>
      </c>
      <c r="H1096" s="492">
        <v>18992</v>
      </c>
      <c r="I1096" s="920">
        <v>19302</v>
      </c>
      <c r="J1096" s="487">
        <v>20577</v>
      </c>
      <c r="K1096" s="920">
        <v>20917</v>
      </c>
      <c r="L1096" s="487">
        <v>22052</v>
      </c>
      <c r="M1096" s="920">
        <v>22505</v>
      </c>
      <c r="N1096" s="417"/>
      <c r="O1096" s="11"/>
      <c r="P1096" s="11"/>
      <c r="Q1096" s="11"/>
      <c r="R1096" s="11"/>
      <c r="S1096" s="11"/>
      <c r="T1096" s="11"/>
      <c r="U1096" s="11"/>
      <c r="V1096" s="11"/>
      <c r="W1096" s="11"/>
      <c r="X1096" s="11"/>
      <c r="Y1096" s="11"/>
      <c r="Z1096" s="11"/>
      <c r="AA1096" s="11"/>
      <c r="AB1096" s="11"/>
      <c r="AC1096" s="11"/>
    </row>
    <row r="1097" spans="1:29" ht="17.25">
      <c r="A1097" s="274" t="s">
        <v>693</v>
      </c>
      <c r="B1097" s="1002"/>
      <c r="C1097" s="374" t="s">
        <v>14</v>
      </c>
      <c r="D1097" s="226" t="s">
        <v>798</v>
      </c>
      <c r="E1097" s="922">
        <v>19410.5</v>
      </c>
      <c r="F1097" s="923">
        <v>19277</v>
      </c>
      <c r="G1097" s="924">
        <v>20017</v>
      </c>
      <c r="H1097" s="922">
        <v>21595</v>
      </c>
      <c r="I1097" s="920">
        <v>21872</v>
      </c>
      <c r="J1097" s="849">
        <v>24309</v>
      </c>
      <c r="K1097" s="920">
        <v>24986</v>
      </c>
      <c r="L1097" s="849">
        <v>26676</v>
      </c>
      <c r="M1097" s="920">
        <v>27426</v>
      </c>
      <c r="N1097" s="417"/>
      <c r="O1097" s="11"/>
      <c r="P1097" s="11"/>
      <c r="Q1097" s="11"/>
      <c r="R1097" s="11"/>
      <c r="S1097" s="11"/>
      <c r="T1097" s="11"/>
      <c r="U1097" s="11"/>
      <c r="V1097" s="11"/>
      <c r="W1097" s="11"/>
      <c r="X1097" s="11"/>
      <c r="Y1097" s="11"/>
      <c r="Z1097" s="11"/>
      <c r="AA1097" s="11"/>
      <c r="AB1097" s="11"/>
      <c r="AC1097" s="11"/>
    </row>
    <row r="1098" spans="1:29" ht="17.25">
      <c r="A1098" s="274" t="s">
        <v>693</v>
      </c>
      <c r="B1098" s="959"/>
      <c r="C1098" s="272" t="s">
        <v>810</v>
      </c>
      <c r="D1098" s="262" t="s">
        <v>798</v>
      </c>
      <c r="E1098" s="689">
        <v>130174.7</v>
      </c>
      <c r="F1098" s="732">
        <v>136435.70000000001</v>
      </c>
      <c r="G1098" s="496">
        <v>139921</v>
      </c>
      <c r="H1098" s="689">
        <v>146667</v>
      </c>
      <c r="I1098" s="733">
        <v>148899</v>
      </c>
      <c r="J1098" s="689">
        <v>158310</v>
      </c>
      <c r="K1098" s="733">
        <v>160975</v>
      </c>
      <c r="L1098" s="689">
        <v>170457</v>
      </c>
      <c r="M1098" s="496">
        <v>173481</v>
      </c>
      <c r="N1098" s="417"/>
      <c r="O1098" s="11"/>
      <c r="P1098" s="11"/>
      <c r="Q1098" s="11"/>
      <c r="R1098" s="11"/>
      <c r="S1098" s="11"/>
      <c r="T1098" s="11"/>
      <c r="U1098" s="11"/>
      <c r="V1098" s="11"/>
      <c r="W1098" s="11"/>
      <c r="X1098" s="11"/>
      <c r="Y1098" s="11"/>
      <c r="Z1098" s="11"/>
      <c r="AA1098" s="11"/>
      <c r="AB1098" s="11"/>
      <c r="AC1098" s="11"/>
    </row>
    <row r="1099" spans="1:29" ht="27">
      <c r="A1099" s="274" t="s">
        <v>693</v>
      </c>
      <c r="B1099" s="959"/>
      <c r="C1099" s="97" t="s">
        <v>384</v>
      </c>
      <c r="D1099" s="223" t="s">
        <v>636</v>
      </c>
      <c r="E1099" s="726">
        <f t="shared" ref="E1099:M1099" si="148">IF(ISERROR(E1080/E1061),0,(E1080/E1061/12)*1000)</f>
        <v>11363.257575757578</v>
      </c>
      <c r="F1099" s="727">
        <f t="shared" si="148"/>
        <v>12515.272556390981</v>
      </c>
      <c r="G1099" s="728">
        <f t="shared" si="148"/>
        <v>13139.646102343377</v>
      </c>
      <c r="H1099" s="729">
        <f t="shared" si="148"/>
        <v>14117.016089712335</v>
      </c>
      <c r="I1099" s="730">
        <f t="shared" si="148"/>
        <v>14149.526332691074</v>
      </c>
      <c r="J1099" s="726">
        <f t="shared" si="148"/>
        <v>15508.569299552904</v>
      </c>
      <c r="K1099" s="730">
        <f t="shared" si="148"/>
        <v>15568.315377081293</v>
      </c>
      <c r="L1099" s="726">
        <f t="shared" si="148"/>
        <v>16970.114651829372</v>
      </c>
      <c r="M1099" s="730">
        <f t="shared" si="148"/>
        <v>17067.173479561316</v>
      </c>
      <c r="N1099" s="417"/>
      <c r="O1099" s="11"/>
      <c r="P1099" s="11"/>
      <c r="Q1099" s="11"/>
      <c r="R1099" s="11"/>
      <c r="S1099" s="11"/>
      <c r="T1099" s="11"/>
      <c r="U1099" s="11"/>
      <c r="V1099" s="11"/>
      <c r="W1099" s="11"/>
      <c r="X1099" s="11"/>
      <c r="Y1099" s="11"/>
      <c r="Z1099" s="11"/>
      <c r="AA1099" s="11"/>
      <c r="AB1099" s="11"/>
      <c r="AC1099" s="11"/>
    </row>
    <row r="1100" spans="1:29" ht="13.5">
      <c r="A1100" s="274" t="s">
        <v>693</v>
      </c>
      <c r="B1100" s="959"/>
      <c r="C1100" s="178" t="s">
        <v>42</v>
      </c>
      <c r="D1100" s="211"/>
      <c r="E1100" s="845"/>
      <c r="F1100" s="846"/>
      <c r="G1100" s="847"/>
      <c r="H1100" s="854"/>
      <c r="I1100" s="848"/>
      <c r="J1100" s="845"/>
      <c r="K1100" s="848"/>
      <c r="L1100" s="845"/>
      <c r="M1100" s="848"/>
      <c r="N1100" s="417"/>
      <c r="O1100" s="11"/>
      <c r="P1100" s="11"/>
      <c r="Q1100" s="11"/>
      <c r="R1100" s="11"/>
      <c r="S1100" s="11"/>
      <c r="T1100" s="11"/>
      <c r="U1100" s="11"/>
      <c r="V1100" s="11"/>
      <c r="W1100" s="11"/>
      <c r="X1100" s="11"/>
      <c r="Y1100" s="11"/>
      <c r="Z1100" s="11"/>
      <c r="AA1100" s="11"/>
      <c r="AB1100" s="11"/>
      <c r="AC1100" s="11"/>
    </row>
    <row r="1101" spans="1:29" ht="19.5">
      <c r="A1101" s="274" t="s">
        <v>693</v>
      </c>
      <c r="B1101" s="959"/>
      <c r="C1101" s="124" t="s">
        <v>837</v>
      </c>
      <c r="D1101" s="214" t="s">
        <v>636</v>
      </c>
      <c r="E1101" s="925">
        <f t="shared" ref="E1101:M1116" si="149">IF(ISERROR(E1082/E1063),0,(E1082/E1063/12)*1000)</f>
        <v>8938.2917964693661</v>
      </c>
      <c r="F1101" s="926">
        <f t="shared" si="149"/>
        <v>10548.315282791817</v>
      </c>
      <c r="G1101" s="927">
        <f t="shared" si="149"/>
        <v>11141.434262948207</v>
      </c>
      <c r="H1101" s="928">
        <f t="shared" si="149"/>
        <v>12143.115942028984</v>
      </c>
      <c r="I1101" s="929">
        <f t="shared" si="149"/>
        <v>12155.937052932763</v>
      </c>
      <c r="J1101" s="925">
        <f t="shared" si="149"/>
        <v>13357.142857142855</v>
      </c>
      <c r="K1101" s="929">
        <f t="shared" si="149"/>
        <v>13375.978090766823</v>
      </c>
      <c r="L1101" s="925">
        <f t="shared" si="149"/>
        <v>14625</v>
      </c>
      <c r="M1101" s="929">
        <f t="shared" si="149"/>
        <v>14645.941278065629</v>
      </c>
      <c r="N1101" s="417"/>
      <c r="O1101" s="11"/>
      <c r="P1101" s="11"/>
      <c r="Q1101" s="11"/>
      <c r="R1101" s="11"/>
      <c r="S1101" s="11"/>
      <c r="T1101" s="11"/>
      <c r="U1101" s="11"/>
      <c r="V1101" s="11"/>
      <c r="W1101" s="11"/>
      <c r="X1101" s="11"/>
      <c r="Y1101" s="11"/>
      <c r="Z1101" s="11"/>
      <c r="AA1101" s="11"/>
      <c r="AB1101" s="11"/>
      <c r="AC1101" s="11"/>
    </row>
    <row r="1102" spans="1:29" ht="19.5">
      <c r="A1102" s="274" t="s">
        <v>693</v>
      </c>
      <c r="B1102" s="959"/>
      <c r="C1102" s="124" t="s">
        <v>0</v>
      </c>
      <c r="D1102" s="214" t="s">
        <v>636</v>
      </c>
      <c r="E1102" s="925">
        <f t="shared" si="149"/>
        <v>6585.3395061728397</v>
      </c>
      <c r="F1102" s="926">
        <f t="shared" si="149"/>
        <v>7186.8794326241141</v>
      </c>
      <c r="G1102" s="927">
        <f t="shared" si="149"/>
        <v>7544.9999999999991</v>
      </c>
      <c r="H1102" s="928">
        <f t="shared" si="149"/>
        <v>8224.8062015503874</v>
      </c>
      <c r="I1102" s="929">
        <f t="shared" si="149"/>
        <v>8250</v>
      </c>
      <c r="J1102" s="925">
        <f t="shared" si="149"/>
        <v>9046.5116279069771</v>
      </c>
      <c r="K1102" s="929">
        <f t="shared" si="149"/>
        <v>9114.8148148148157</v>
      </c>
      <c r="L1102" s="925">
        <f t="shared" si="149"/>
        <v>9949.6124031007748</v>
      </c>
      <c r="M1102" s="929">
        <f t="shared" si="149"/>
        <v>10079.62962962963</v>
      </c>
      <c r="N1102" s="417"/>
      <c r="O1102" s="11"/>
      <c r="P1102" s="11"/>
      <c r="Q1102" s="11"/>
      <c r="R1102" s="11"/>
      <c r="S1102" s="11"/>
      <c r="T1102" s="11"/>
      <c r="U1102" s="11"/>
      <c r="V1102" s="11"/>
      <c r="W1102" s="11"/>
      <c r="X1102" s="11"/>
      <c r="Y1102" s="11"/>
      <c r="Z1102" s="11"/>
      <c r="AA1102" s="11"/>
      <c r="AB1102" s="11"/>
      <c r="AC1102" s="11"/>
    </row>
    <row r="1103" spans="1:29" ht="17.25">
      <c r="A1103" s="274" t="s">
        <v>693</v>
      </c>
      <c r="B1103" s="959"/>
      <c r="C1103" s="124" t="s">
        <v>15</v>
      </c>
      <c r="D1103" s="214" t="s">
        <v>636</v>
      </c>
      <c r="E1103" s="925">
        <f t="shared" si="149"/>
        <v>10451.85185185185</v>
      </c>
      <c r="F1103" s="926">
        <f t="shared" si="149"/>
        <v>10498.851590106007</v>
      </c>
      <c r="G1103" s="927">
        <f t="shared" si="149"/>
        <v>10889.353400222966</v>
      </c>
      <c r="H1103" s="928">
        <f t="shared" si="149"/>
        <v>11629.568106312292</v>
      </c>
      <c r="I1103" s="929">
        <f t="shared" si="149"/>
        <v>11637.788778877888</v>
      </c>
      <c r="J1103" s="925">
        <f t="shared" si="149"/>
        <v>12674.642464246424</v>
      </c>
      <c r="K1103" s="929">
        <f t="shared" si="149"/>
        <v>12703.825136612024</v>
      </c>
      <c r="L1103" s="925">
        <f t="shared" si="149"/>
        <v>13677.049180327869</v>
      </c>
      <c r="M1103" s="929">
        <f t="shared" si="149"/>
        <v>13733.441910966341</v>
      </c>
      <c r="N1103" s="417"/>
      <c r="O1103" s="11"/>
      <c r="P1103" s="11"/>
      <c r="Q1103" s="11"/>
      <c r="R1103" s="11"/>
      <c r="S1103" s="11"/>
      <c r="T1103" s="11"/>
      <c r="U1103" s="11"/>
      <c r="V1103" s="11"/>
      <c r="W1103" s="11"/>
      <c r="X1103" s="11"/>
      <c r="Y1103" s="11"/>
      <c r="Z1103" s="11"/>
      <c r="AA1103" s="11"/>
      <c r="AB1103" s="11"/>
      <c r="AC1103" s="11"/>
    </row>
    <row r="1104" spans="1:29" ht="17.25">
      <c r="A1104" s="274" t="s">
        <v>693</v>
      </c>
      <c r="B1104" s="959"/>
      <c r="C1104" s="124" t="s">
        <v>706</v>
      </c>
      <c r="D1104" s="214" t="s">
        <v>636</v>
      </c>
      <c r="E1104" s="925">
        <f t="shared" si="149"/>
        <v>0</v>
      </c>
      <c r="F1104" s="926">
        <f t="shared" si="149"/>
        <v>0</v>
      </c>
      <c r="G1104" s="927">
        <f t="shared" si="149"/>
        <v>0</v>
      </c>
      <c r="H1104" s="928">
        <f t="shared" si="149"/>
        <v>0</v>
      </c>
      <c r="I1104" s="929">
        <f t="shared" si="149"/>
        <v>0</v>
      </c>
      <c r="J1104" s="925">
        <f t="shared" si="149"/>
        <v>0</v>
      </c>
      <c r="K1104" s="929">
        <f t="shared" si="149"/>
        <v>0</v>
      </c>
      <c r="L1104" s="925">
        <f t="shared" si="149"/>
        <v>0</v>
      </c>
      <c r="M1104" s="929">
        <f t="shared" si="149"/>
        <v>0</v>
      </c>
      <c r="N1104" s="417"/>
      <c r="O1104" s="11"/>
      <c r="P1104" s="11"/>
      <c r="Q1104" s="11"/>
      <c r="R1104" s="11"/>
      <c r="S1104" s="11"/>
      <c r="T1104" s="11"/>
      <c r="U1104" s="11"/>
      <c r="V1104" s="11"/>
      <c r="W1104" s="11"/>
      <c r="X1104" s="11"/>
      <c r="Y1104" s="11"/>
      <c r="Z1104" s="11"/>
      <c r="AA1104" s="11"/>
      <c r="AB1104" s="11"/>
      <c r="AC1104" s="11"/>
    </row>
    <row r="1105" spans="1:29" ht="17.25">
      <c r="A1105" s="274" t="s">
        <v>693</v>
      </c>
      <c r="B1105" s="959"/>
      <c r="C1105" s="124" t="s">
        <v>243</v>
      </c>
      <c r="D1105" s="214" t="s">
        <v>636</v>
      </c>
      <c r="E1105" s="925">
        <f t="shared" si="149"/>
        <v>7881.1518324607314</v>
      </c>
      <c r="F1105" s="926">
        <f t="shared" si="149"/>
        <v>8172.391304347826</v>
      </c>
      <c r="G1105" s="927">
        <f t="shared" si="149"/>
        <v>8665.3116531165306</v>
      </c>
      <c r="H1105" s="928">
        <f t="shared" si="149"/>
        <v>9354.8387096774204</v>
      </c>
      <c r="I1105" s="929">
        <f t="shared" si="149"/>
        <v>9360</v>
      </c>
      <c r="J1105" s="925">
        <f t="shared" si="149"/>
        <v>10356.666666666668</v>
      </c>
      <c r="K1105" s="929">
        <f t="shared" si="149"/>
        <v>10362.103174603175</v>
      </c>
      <c r="L1105" s="925">
        <f t="shared" si="149"/>
        <v>11339.947089947091</v>
      </c>
      <c r="M1105" s="929">
        <f t="shared" si="149"/>
        <v>11346.456692913385</v>
      </c>
      <c r="N1105" s="417"/>
      <c r="O1105" s="11"/>
      <c r="P1105" s="11"/>
      <c r="Q1105" s="11"/>
      <c r="R1105" s="11"/>
      <c r="S1105" s="11"/>
      <c r="T1105" s="11"/>
      <c r="U1105" s="11"/>
      <c r="V1105" s="11"/>
      <c r="W1105" s="11"/>
      <c r="X1105" s="11"/>
      <c r="Y1105" s="11"/>
      <c r="Z1105" s="11"/>
      <c r="AA1105" s="11"/>
      <c r="AB1105" s="11"/>
      <c r="AC1105" s="11"/>
    </row>
    <row r="1106" spans="1:29" ht="19.5">
      <c r="A1106" s="274" t="s">
        <v>693</v>
      </c>
      <c r="B1106" s="959"/>
      <c r="C1106" s="124" t="s">
        <v>748</v>
      </c>
      <c r="D1106" s="214" t="s">
        <v>636</v>
      </c>
      <c r="E1106" s="925">
        <f t="shared" si="149"/>
        <v>19894.23076923077</v>
      </c>
      <c r="F1106" s="926">
        <f t="shared" si="149"/>
        <v>20594.811320754714</v>
      </c>
      <c r="G1106" s="927">
        <f t="shared" si="149"/>
        <v>21212.264150943392</v>
      </c>
      <c r="H1106" s="928">
        <f t="shared" si="149"/>
        <v>22273.584905660377</v>
      </c>
      <c r="I1106" s="929">
        <f t="shared" si="149"/>
        <v>22382.075471698114</v>
      </c>
      <c r="J1106" s="925">
        <f t="shared" si="149"/>
        <v>23608.490566037734</v>
      </c>
      <c r="K1106" s="929">
        <f t="shared" si="149"/>
        <v>23838.05031446541</v>
      </c>
      <c r="L1106" s="925">
        <f t="shared" si="149"/>
        <v>24789.308176100629</v>
      </c>
      <c r="M1106" s="929">
        <f t="shared" si="149"/>
        <v>25172.955974842767</v>
      </c>
      <c r="N1106" s="417"/>
      <c r="O1106" s="11"/>
      <c r="P1106" s="11"/>
      <c r="Q1106" s="11"/>
      <c r="R1106" s="11"/>
      <c r="S1106" s="11"/>
      <c r="T1106" s="11"/>
      <c r="U1106" s="11"/>
      <c r="V1106" s="11"/>
      <c r="W1106" s="11"/>
      <c r="X1106" s="11"/>
      <c r="Y1106" s="11"/>
      <c r="Z1106" s="11"/>
      <c r="AA1106" s="11"/>
      <c r="AB1106" s="11"/>
      <c r="AC1106" s="11"/>
    </row>
    <row r="1107" spans="1:29" ht="17.25">
      <c r="A1107" s="274" t="s">
        <v>693</v>
      </c>
      <c r="B1107" s="959"/>
      <c r="C1107" s="124" t="s">
        <v>5</v>
      </c>
      <c r="D1107" s="214" t="s">
        <v>636</v>
      </c>
      <c r="E1107" s="925">
        <f t="shared" si="149"/>
        <v>5250</v>
      </c>
      <c r="F1107" s="926">
        <f t="shared" si="149"/>
        <v>6944.4444444444434</v>
      </c>
      <c r="G1107" s="927">
        <f t="shared" si="149"/>
        <v>7149.9999999999991</v>
      </c>
      <c r="H1107" s="928">
        <f t="shared" si="149"/>
        <v>7500</v>
      </c>
      <c r="I1107" s="929">
        <f t="shared" si="149"/>
        <v>7555.5555555555566</v>
      </c>
      <c r="J1107" s="925">
        <f t="shared" si="149"/>
        <v>7888.8888888888896</v>
      </c>
      <c r="K1107" s="929">
        <f t="shared" si="149"/>
        <v>7972.2222222222226</v>
      </c>
      <c r="L1107" s="925">
        <f t="shared" si="149"/>
        <v>8277.7777777777774</v>
      </c>
      <c r="M1107" s="929">
        <f t="shared" si="149"/>
        <v>8416.6666666666661</v>
      </c>
      <c r="N1107" s="417"/>
      <c r="O1107" s="11"/>
      <c r="P1107" s="11"/>
      <c r="Q1107" s="11"/>
      <c r="R1107" s="11"/>
      <c r="S1107" s="11"/>
      <c r="T1107" s="11"/>
      <c r="U1107" s="11"/>
      <c r="V1107" s="11"/>
      <c r="W1107" s="11"/>
      <c r="X1107" s="11"/>
      <c r="Y1107" s="11"/>
      <c r="Z1107" s="11"/>
      <c r="AA1107" s="11"/>
      <c r="AB1107" s="11"/>
      <c r="AC1107" s="11"/>
    </row>
    <row r="1108" spans="1:29" ht="29.25">
      <c r="A1108" s="274" t="s">
        <v>693</v>
      </c>
      <c r="B1108" s="959"/>
      <c r="C1108" s="124" t="s">
        <v>6</v>
      </c>
      <c r="D1108" s="214" t="s">
        <v>636</v>
      </c>
      <c r="E1108" s="925">
        <f t="shared" si="149"/>
        <v>12570.308857808859</v>
      </c>
      <c r="F1108" s="926">
        <f t="shared" si="149"/>
        <v>13910.866910866909</v>
      </c>
      <c r="G1108" s="927">
        <f t="shared" si="149"/>
        <v>14745.151515151514</v>
      </c>
      <c r="H1108" s="928">
        <f t="shared" si="149"/>
        <v>15949.754901960785</v>
      </c>
      <c r="I1108" s="929">
        <f t="shared" si="149"/>
        <v>15997.878787878788</v>
      </c>
      <c r="J1108" s="925">
        <f t="shared" si="149"/>
        <v>17550</v>
      </c>
      <c r="K1108" s="929">
        <f t="shared" si="149"/>
        <v>17677.007299270073</v>
      </c>
      <c r="L1108" s="925">
        <f t="shared" si="149"/>
        <v>19304.93827160494</v>
      </c>
      <c r="M1108" s="929">
        <f t="shared" si="149"/>
        <v>19549.878345498782</v>
      </c>
      <c r="N1108" s="417"/>
      <c r="O1108" s="11"/>
      <c r="P1108" s="11"/>
      <c r="Q1108" s="11"/>
      <c r="R1108" s="11"/>
      <c r="S1108" s="11"/>
      <c r="T1108" s="11"/>
      <c r="U1108" s="11"/>
      <c r="V1108" s="11"/>
      <c r="W1108" s="11"/>
      <c r="X1108" s="11"/>
      <c r="Y1108" s="11"/>
      <c r="Z1108" s="11"/>
      <c r="AA1108" s="11"/>
      <c r="AB1108" s="11"/>
      <c r="AC1108" s="11"/>
    </row>
    <row r="1109" spans="1:29" ht="17.25">
      <c r="A1109" s="274" t="s">
        <v>693</v>
      </c>
      <c r="B1109" s="959"/>
      <c r="C1109" s="124" t="s">
        <v>7</v>
      </c>
      <c r="D1109" s="214" t="s">
        <v>636</v>
      </c>
      <c r="E1109" s="925">
        <f t="shared" si="149"/>
        <v>8886.0632183908037</v>
      </c>
      <c r="F1109" s="926">
        <f t="shared" si="149"/>
        <v>9127.1428571428569</v>
      </c>
      <c r="G1109" s="927">
        <f t="shared" si="149"/>
        <v>9584.5588235294108</v>
      </c>
      <c r="H1109" s="928">
        <f t="shared" si="149"/>
        <v>10349.264705882353</v>
      </c>
      <c r="I1109" s="929">
        <f t="shared" si="149"/>
        <v>10365.476190476191</v>
      </c>
      <c r="J1109" s="925">
        <f t="shared" si="149"/>
        <v>11384.803921568628</v>
      </c>
      <c r="K1109" s="929">
        <f t="shared" si="149"/>
        <v>11401.190476190477</v>
      </c>
      <c r="L1109" s="925">
        <f t="shared" si="149"/>
        <v>12522.058823529411</v>
      </c>
      <c r="M1109" s="929">
        <f t="shared" si="149"/>
        <v>12540.476190476191</v>
      </c>
      <c r="N1109" s="417"/>
      <c r="O1109" s="11"/>
      <c r="P1109" s="11"/>
      <c r="Q1109" s="11"/>
      <c r="R1109" s="11"/>
      <c r="S1109" s="11"/>
      <c r="T1109" s="11"/>
      <c r="U1109" s="11"/>
      <c r="V1109" s="11"/>
      <c r="W1109" s="11"/>
      <c r="X1109" s="11"/>
      <c r="Y1109" s="11"/>
      <c r="Z1109" s="11"/>
      <c r="AA1109" s="11"/>
      <c r="AB1109" s="11"/>
      <c r="AC1109" s="11"/>
    </row>
    <row r="1110" spans="1:29" ht="17.25">
      <c r="A1110" s="274" t="s">
        <v>693</v>
      </c>
      <c r="B1110" s="959"/>
      <c r="C1110" s="124" t="s">
        <v>8</v>
      </c>
      <c r="D1110" s="214" t="s">
        <v>636</v>
      </c>
      <c r="E1110" s="925">
        <f t="shared" si="149"/>
        <v>12631.475583864118</v>
      </c>
      <c r="F1110" s="926">
        <f t="shared" si="149"/>
        <v>13029.62962962963</v>
      </c>
      <c r="G1110" s="927">
        <f t="shared" si="149"/>
        <v>13680</v>
      </c>
      <c r="H1110" s="928">
        <f t="shared" si="149"/>
        <v>14637.950450450451</v>
      </c>
      <c r="I1110" s="929">
        <f t="shared" si="149"/>
        <v>14711.111111111109</v>
      </c>
      <c r="J1110" s="925">
        <f t="shared" si="149"/>
        <v>15515.873015873018</v>
      </c>
      <c r="K1110" s="929">
        <f t="shared" si="149"/>
        <v>15666.666666666666</v>
      </c>
      <c r="L1110" s="925">
        <f t="shared" si="149"/>
        <v>16601.724137931033</v>
      </c>
      <c r="M1110" s="929">
        <f t="shared" si="149"/>
        <v>16857.709750566893</v>
      </c>
      <c r="N1110" s="417"/>
      <c r="O1110" s="11"/>
      <c r="P1110" s="11"/>
      <c r="Q1110" s="11"/>
      <c r="R1110" s="11"/>
      <c r="S1110" s="11"/>
      <c r="T1110" s="11"/>
      <c r="U1110" s="11"/>
      <c r="V1110" s="11"/>
      <c r="W1110" s="11"/>
      <c r="X1110" s="11"/>
      <c r="Y1110" s="11"/>
      <c r="Z1110" s="11"/>
      <c r="AA1110" s="11"/>
      <c r="AB1110" s="11"/>
      <c r="AC1110" s="11"/>
    </row>
    <row r="1111" spans="1:29" ht="17.25">
      <c r="A1111" s="274" t="s">
        <v>693</v>
      </c>
      <c r="B1111" s="959"/>
      <c r="C1111" s="124" t="s">
        <v>9</v>
      </c>
      <c r="D1111" s="214" t="s">
        <v>636</v>
      </c>
      <c r="E1111" s="925">
        <f t="shared" si="149"/>
        <v>16458.024691358023</v>
      </c>
      <c r="F1111" s="926">
        <f t="shared" si="149"/>
        <v>18049.382716049382</v>
      </c>
      <c r="G1111" s="927">
        <f t="shared" si="149"/>
        <v>18750</v>
      </c>
      <c r="H1111" s="928">
        <f t="shared" si="149"/>
        <v>19520.06172839506</v>
      </c>
      <c r="I1111" s="929">
        <f t="shared" si="149"/>
        <v>19617.283950617286</v>
      </c>
      <c r="J1111" s="925">
        <f t="shared" si="149"/>
        <v>21276.234567901232</v>
      </c>
      <c r="K1111" s="929">
        <f t="shared" si="149"/>
        <v>21481.481481481482</v>
      </c>
      <c r="L1111" s="925">
        <f t="shared" si="149"/>
        <v>23114.1975308642</v>
      </c>
      <c r="M1111" s="929">
        <f t="shared" si="149"/>
        <v>23339.506172839505</v>
      </c>
      <c r="N1111" s="417"/>
      <c r="O1111" s="11"/>
      <c r="P1111" s="11"/>
      <c r="Q1111" s="11"/>
      <c r="R1111" s="11"/>
      <c r="S1111" s="11"/>
      <c r="T1111" s="11"/>
      <c r="U1111" s="11"/>
      <c r="V1111" s="11"/>
      <c r="W1111" s="11"/>
      <c r="X1111" s="11"/>
      <c r="Y1111" s="11"/>
      <c r="Z1111" s="11"/>
      <c r="AA1111" s="11"/>
      <c r="AB1111" s="11"/>
      <c r="AC1111" s="11"/>
    </row>
    <row r="1112" spans="1:29" ht="29.25">
      <c r="A1112" s="274" t="s">
        <v>693</v>
      </c>
      <c r="B1112" s="959"/>
      <c r="C1112" s="124" t="s">
        <v>10</v>
      </c>
      <c r="D1112" s="214" t="s">
        <v>636</v>
      </c>
      <c r="E1112" s="925">
        <f t="shared" si="149"/>
        <v>23900.225225225229</v>
      </c>
      <c r="F1112" s="926">
        <f t="shared" si="149"/>
        <v>24569.002123142251</v>
      </c>
      <c r="G1112" s="927">
        <f t="shared" si="149"/>
        <v>25150.537634408603</v>
      </c>
      <c r="H1112" s="928">
        <f t="shared" si="149"/>
        <v>25986.92810457516</v>
      </c>
      <c r="I1112" s="929">
        <f t="shared" si="149"/>
        <v>26117.204301075271</v>
      </c>
      <c r="J1112" s="925">
        <f t="shared" si="149"/>
        <v>28584.999999999996</v>
      </c>
      <c r="K1112" s="929">
        <f t="shared" si="149"/>
        <v>28729.847494553378</v>
      </c>
      <c r="L1112" s="925">
        <f t="shared" si="149"/>
        <v>31299.549549549549</v>
      </c>
      <c r="M1112" s="929">
        <f t="shared" si="149"/>
        <v>31459.713024282562</v>
      </c>
      <c r="N1112" s="417"/>
      <c r="O1112" s="11"/>
      <c r="P1112" s="11"/>
      <c r="Q1112" s="11"/>
      <c r="R1112" s="11"/>
      <c r="S1112" s="11"/>
      <c r="T1112" s="11"/>
      <c r="U1112" s="11"/>
      <c r="V1112" s="11"/>
      <c r="W1112" s="11"/>
      <c r="X1112" s="11"/>
      <c r="Y1112" s="11"/>
      <c r="Z1112" s="11"/>
      <c r="AA1112" s="11"/>
      <c r="AB1112" s="11"/>
      <c r="AC1112" s="11"/>
    </row>
    <row r="1113" spans="1:29" ht="17.25">
      <c r="A1113" s="274" t="s">
        <v>693</v>
      </c>
      <c r="B1113" s="959"/>
      <c r="C1113" s="124" t="s">
        <v>11</v>
      </c>
      <c r="D1113" s="214" t="s">
        <v>636</v>
      </c>
      <c r="E1113" s="925">
        <f t="shared" si="149"/>
        <v>11459.911406423034</v>
      </c>
      <c r="F1113" s="926">
        <f t="shared" si="149"/>
        <v>12731.000000000002</v>
      </c>
      <c r="G1113" s="927">
        <f t="shared" si="149"/>
        <v>13370.024875621892</v>
      </c>
      <c r="H1113" s="928">
        <f t="shared" si="149"/>
        <v>14440.114068441064</v>
      </c>
      <c r="I1113" s="929">
        <f t="shared" si="149"/>
        <v>14455.031446540881</v>
      </c>
      <c r="J1113" s="925">
        <f t="shared" si="149"/>
        <v>15917.312661498707</v>
      </c>
      <c r="K1113" s="929">
        <f t="shared" si="149"/>
        <v>15932.051282051283</v>
      </c>
      <c r="L1113" s="925">
        <f t="shared" si="149"/>
        <v>17507.90513833992</v>
      </c>
      <c r="M1113" s="929">
        <f t="shared" si="149"/>
        <v>17524.509803921566</v>
      </c>
      <c r="N1113" s="417"/>
      <c r="O1113" s="11"/>
      <c r="P1113" s="11"/>
      <c r="Q1113" s="11"/>
      <c r="R1113" s="11"/>
      <c r="S1113" s="11"/>
      <c r="T1113" s="11"/>
      <c r="U1113" s="11"/>
      <c r="V1113" s="11"/>
      <c r="W1113" s="11"/>
      <c r="X1113" s="11"/>
      <c r="Y1113" s="11"/>
      <c r="Z1113" s="11"/>
      <c r="AA1113" s="11"/>
      <c r="AB1113" s="11"/>
      <c r="AC1113" s="11"/>
    </row>
    <row r="1114" spans="1:29" ht="19.5">
      <c r="A1114" s="274" t="s">
        <v>693</v>
      </c>
      <c r="B1114" s="959"/>
      <c r="C1114" s="188" t="s">
        <v>12</v>
      </c>
      <c r="D1114" s="214" t="s">
        <v>636</v>
      </c>
      <c r="E1114" s="925">
        <f t="shared" si="149"/>
        <v>11755.968468468469</v>
      </c>
      <c r="F1114" s="926">
        <f t="shared" si="149"/>
        <v>12143.010752688171</v>
      </c>
      <c r="G1114" s="927">
        <f t="shared" si="149"/>
        <v>12869.718309859154</v>
      </c>
      <c r="H1114" s="928">
        <f t="shared" si="149"/>
        <v>13979.674796747966</v>
      </c>
      <c r="I1114" s="929">
        <f t="shared" si="149"/>
        <v>14043.269230769232</v>
      </c>
      <c r="J1114" s="925">
        <f t="shared" si="149"/>
        <v>15416.666666666666</v>
      </c>
      <c r="K1114" s="929">
        <f t="shared" si="149"/>
        <v>15435.960591133005</v>
      </c>
      <c r="L1114" s="925">
        <f t="shared" si="149"/>
        <v>16950</v>
      </c>
      <c r="M1114" s="929">
        <f t="shared" si="149"/>
        <v>16980.218855218856</v>
      </c>
      <c r="N1114" s="417"/>
      <c r="O1114" s="11"/>
      <c r="P1114" s="11"/>
      <c r="Q1114" s="11"/>
      <c r="R1114" s="11"/>
      <c r="S1114" s="11"/>
      <c r="T1114" s="11"/>
      <c r="U1114" s="11"/>
      <c r="V1114" s="11"/>
      <c r="W1114" s="11"/>
      <c r="X1114" s="11"/>
      <c r="Y1114" s="11"/>
      <c r="Z1114" s="11"/>
      <c r="AA1114" s="11"/>
      <c r="AB1114" s="11"/>
      <c r="AC1114" s="11"/>
    </row>
    <row r="1115" spans="1:29" ht="19.5">
      <c r="A1115" s="274" t="s">
        <v>693</v>
      </c>
      <c r="B1115" s="959"/>
      <c r="C1115" s="124" t="s">
        <v>13</v>
      </c>
      <c r="D1115" s="214" t="s">
        <v>636</v>
      </c>
      <c r="E1115" s="925">
        <f t="shared" si="149"/>
        <v>8021.7948717948711</v>
      </c>
      <c r="F1115" s="926">
        <f t="shared" si="149"/>
        <v>10045.620437956204</v>
      </c>
      <c r="G1115" s="927">
        <f t="shared" si="149"/>
        <v>10646.913580246914</v>
      </c>
      <c r="H1115" s="928">
        <f t="shared" si="149"/>
        <v>11899.749373433584</v>
      </c>
      <c r="I1115" s="929">
        <f t="shared" si="149"/>
        <v>11914.814814814816</v>
      </c>
      <c r="J1115" s="925">
        <f t="shared" si="149"/>
        <v>13089.694656488549</v>
      </c>
      <c r="K1115" s="929">
        <f t="shared" si="149"/>
        <v>13105.889724310779</v>
      </c>
      <c r="L1115" s="925">
        <f t="shared" si="149"/>
        <v>14245.478036175711</v>
      </c>
      <c r="M1115" s="929">
        <f t="shared" si="149"/>
        <v>14316.157760814249</v>
      </c>
      <c r="N1115" s="417"/>
      <c r="O1115" s="11"/>
      <c r="P1115" s="11"/>
      <c r="Q1115" s="11"/>
      <c r="R1115" s="11"/>
      <c r="S1115" s="11"/>
      <c r="T1115" s="11"/>
      <c r="U1115" s="11"/>
      <c r="V1115" s="11"/>
      <c r="W1115" s="11"/>
      <c r="X1115" s="11"/>
      <c r="Y1115" s="11"/>
      <c r="Z1115" s="11"/>
      <c r="AA1115" s="11"/>
      <c r="AB1115" s="11"/>
      <c r="AC1115" s="11"/>
    </row>
    <row r="1116" spans="1:29" ht="17.25">
      <c r="A1116" s="274" t="s">
        <v>693</v>
      </c>
      <c r="B1116" s="959"/>
      <c r="C1116" s="188" t="s">
        <v>14</v>
      </c>
      <c r="D1116" s="214" t="s">
        <v>636</v>
      </c>
      <c r="E1116" s="925">
        <f t="shared" si="149"/>
        <v>7523.4496124031011</v>
      </c>
      <c r="F1116" s="926">
        <f t="shared" si="149"/>
        <v>8826.465201465202</v>
      </c>
      <c r="G1116" s="927">
        <f t="shared" si="149"/>
        <v>9267.1296296296296</v>
      </c>
      <c r="H1116" s="928">
        <f t="shared" si="149"/>
        <v>10110.018726591759</v>
      </c>
      <c r="I1116" s="929">
        <f t="shared" si="149"/>
        <v>10125.925925925925</v>
      </c>
      <c r="J1116" s="925">
        <f t="shared" si="149"/>
        <v>11509.943181818182</v>
      </c>
      <c r="K1116" s="929">
        <f t="shared" si="149"/>
        <v>11567.592592592591</v>
      </c>
      <c r="L1116" s="925">
        <f t="shared" si="149"/>
        <v>12775.862068965518</v>
      </c>
      <c r="M1116" s="929">
        <f t="shared" si="149"/>
        <v>12839.887640449439</v>
      </c>
      <c r="N1116" s="417"/>
      <c r="O1116" s="11"/>
      <c r="P1116" s="11"/>
      <c r="Q1116" s="11"/>
      <c r="R1116" s="11"/>
      <c r="S1116" s="11"/>
      <c r="T1116" s="11"/>
      <c r="U1116" s="11"/>
      <c r="V1116" s="11"/>
      <c r="W1116" s="11"/>
      <c r="X1116" s="11"/>
      <c r="Y1116" s="11"/>
      <c r="Z1116" s="11"/>
      <c r="AA1116" s="11"/>
      <c r="AB1116" s="11"/>
      <c r="AC1116" s="11"/>
    </row>
    <row r="1117" spans="1:29" ht="21.75">
      <c r="A1117" s="274" t="s">
        <v>693</v>
      </c>
      <c r="B1117" s="959"/>
      <c r="C1117" s="273" t="s">
        <v>535</v>
      </c>
      <c r="D1117" s="212" t="s">
        <v>636</v>
      </c>
      <c r="E1117" s="930">
        <f t="shared" ref="E1117:M1117" si="150">IF(ISERROR(E1098/E1079),0,(E1098/E1079/12)*1000)</f>
        <v>12643.23038073038</v>
      </c>
      <c r="F1117" s="931">
        <f t="shared" si="150"/>
        <v>14465.19296013571</v>
      </c>
      <c r="G1117" s="932">
        <f t="shared" si="150"/>
        <v>15123.324686554257</v>
      </c>
      <c r="H1117" s="933">
        <f t="shared" si="150"/>
        <v>16209.880636604776</v>
      </c>
      <c r="I1117" s="934">
        <f t="shared" si="150"/>
        <v>16262.450851900394</v>
      </c>
      <c r="J1117" s="930">
        <f t="shared" si="150"/>
        <v>17851.826792963464</v>
      </c>
      <c r="K1117" s="934">
        <f t="shared" si="150"/>
        <v>17909.991099243434</v>
      </c>
      <c r="L1117" s="930">
        <f t="shared" si="150"/>
        <v>19592.758620689656</v>
      </c>
      <c r="M1117" s="932">
        <f t="shared" si="150"/>
        <v>19669.047619047622</v>
      </c>
      <c r="N1117" s="417"/>
      <c r="O1117" s="11"/>
      <c r="P1117" s="11"/>
      <c r="Q1117" s="11"/>
      <c r="R1117" s="11"/>
      <c r="S1117" s="11"/>
      <c r="T1117" s="11"/>
      <c r="U1117" s="11"/>
      <c r="V1117" s="11"/>
      <c r="W1117" s="11"/>
      <c r="X1117" s="11"/>
      <c r="Y1117" s="11"/>
      <c r="Z1117" s="11"/>
      <c r="AA1117" s="11"/>
      <c r="AB1117" s="11"/>
      <c r="AC1117" s="11"/>
    </row>
    <row r="1118" spans="1:29" ht="27">
      <c r="A1118" s="274" t="s">
        <v>693</v>
      </c>
      <c r="B1118" s="959"/>
      <c r="C1118" s="33" t="s">
        <v>511</v>
      </c>
      <c r="D1118" s="214" t="s">
        <v>502</v>
      </c>
      <c r="E1118" s="832">
        <v>3.9</v>
      </c>
      <c r="F1118" s="935">
        <v>3.1</v>
      </c>
      <c r="G1118" s="936">
        <v>3.2</v>
      </c>
      <c r="H1118" s="937">
        <v>3.1</v>
      </c>
      <c r="I1118" s="938">
        <v>3.1</v>
      </c>
      <c r="J1118" s="832">
        <v>3</v>
      </c>
      <c r="K1118" s="938">
        <v>3</v>
      </c>
      <c r="L1118" s="832">
        <v>3</v>
      </c>
      <c r="M1118" s="938">
        <v>3</v>
      </c>
      <c r="N1118" s="417"/>
      <c r="O1118" s="11"/>
      <c r="P1118" s="11"/>
      <c r="Q1118" s="11"/>
      <c r="R1118" s="11"/>
      <c r="S1118" s="11"/>
      <c r="T1118" s="11"/>
      <c r="U1118" s="11"/>
      <c r="V1118" s="11"/>
      <c r="W1118" s="11"/>
      <c r="X1118" s="11"/>
      <c r="Y1118" s="11"/>
      <c r="Z1118" s="11"/>
      <c r="AA1118" s="11"/>
      <c r="AB1118" s="11"/>
      <c r="AC1118" s="11"/>
    </row>
    <row r="1119" spans="1:29" ht="21.75">
      <c r="A1119" s="274" t="s">
        <v>693</v>
      </c>
      <c r="B1119" s="959"/>
      <c r="C1119" s="33" t="s">
        <v>512</v>
      </c>
      <c r="D1119" s="211" t="s">
        <v>502</v>
      </c>
      <c r="E1119" s="486">
        <v>1981</v>
      </c>
      <c r="F1119" s="939">
        <v>1852</v>
      </c>
      <c r="G1119" s="485">
        <v>1808</v>
      </c>
      <c r="H1119" s="939">
        <v>1765</v>
      </c>
      <c r="I1119" s="940">
        <v>1788</v>
      </c>
      <c r="J1119" s="486">
        <v>1725</v>
      </c>
      <c r="K1119" s="940">
        <v>1752</v>
      </c>
      <c r="L1119" s="486">
        <v>1688</v>
      </c>
      <c r="M1119" s="940">
        <v>1713</v>
      </c>
      <c r="N1119" s="417"/>
      <c r="O1119" s="11"/>
      <c r="P1119" s="11"/>
      <c r="Q1119" s="11"/>
      <c r="R1119" s="11"/>
      <c r="S1119" s="11"/>
      <c r="T1119" s="11"/>
      <c r="U1119" s="11"/>
      <c r="V1119" s="11"/>
      <c r="W1119" s="11"/>
      <c r="X1119" s="11"/>
      <c r="Y1119" s="11"/>
      <c r="Z1119" s="11"/>
      <c r="AA1119" s="11"/>
      <c r="AB1119" s="11"/>
      <c r="AC1119" s="11"/>
    </row>
    <row r="1120" spans="1:29" ht="17.25">
      <c r="A1120" s="274" t="s">
        <v>693</v>
      </c>
      <c r="B1120" s="959"/>
      <c r="C1120" s="178" t="s">
        <v>677</v>
      </c>
      <c r="D1120" s="211" t="s">
        <v>502</v>
      </c>
      <c r="E1120" s="700">
        <v>858</v>
      </c>
      <c r="F1120" s="700">
        <v>786</v>
      </c>
      <c r="G1120" s="701">
        <v>771</v>
      </c>
      <c r="H1120" s="472">
        <v>754</v>
      </c>
      <c r="I1120" s="701">
        <v>763</v>
      </c>
      <c r="J1120" s="472">
        <v>739</v>
      </c>
      <c r="K1120" s="701">
        <v>749</v>
      </c>
      <c r="L1120" s="472">
        <v>725</v>
      </c>
      <c r="M1120" s="700">
        <v>735</v>
      </c>
      <c r="N1120" s="417"/>
      <c r="O1120" s="11"/>
      <c r="P1120" s="11"/>
      <c r="Q1120" s="11"/>
      <c r="R1120" s="11"/>
      <c r="S1120" s="11"/>
      <c r="T1120" s="11"/>
      <c r="U1120" s="11"/>
      <c r="V1120" s="11"/>
      <c r="W1120" s="11"/>
      <c r="X1120" s="11"/>
      <c r="Y1120" s="11"/>
      <c r="Z1120" s="11"/>
      <c r="AA1120" s="11"/>
      <c r="AB1120" s="11"/>
      <c r="AC1120" s="11"/>
    </row>
    <row r="1121" spans="1:29" ht="19.5">
      <c r="A1121" s="274" t="s">
        <v>693</v>
      </c>
      <c r="B1121" s="959"/>
      <c r="C1121" s="178" t="s">
        <v>678</v>
      </c>
      <c r="D1121" s="211" t="s">
        <v>502</v>
      </c>
      <c r="E1121" s="701">
        <v>588</v>
      </c>
      <c r="F1121" s="701">
        <v>530</v>
      </c>
      <c r="G1121" s="473">
        <v>819</v>
      </c>
      <c r="H1121" s="687">
        <v>510</v>
      </c>
      <c r="I1121" s="473">
        <v>516</v>
      </c>
      <c r="J1121" s="687">
        <v>500</v>
      </c>
      <c r="K1121" s="473">
        <v>507</v>
      </c>
      <c r="L1121" s="687">
        <v>488</v>
      </c>
      <c r="M1121" s="701">
        <v>495</v>
      </c>
      <c r="N1121" s="417"/>
      <c r="O1121" s="11"/>
      <c r="P1121" s="11"/>
      <c r="Q1121" s="11"/>
      <c r="R1121" s="11"/>
      <c r="S1121" s="11"/>
      <c r="T1121" s="11"/>
      <c r="U1121" s="11"/>
      <c r="V1121" s="11"/>
      <c r="W1121" s="11"/>
      <c r="X1121" s="11"/>
      <c r="Y1121" s="11"/>
      <c r="Z1121" s="11"/>
      <c r="AA1121" s="11"/>
      <c r="AB1121" s="11"/>
      <c r="AC1121" s="11"/>
    </row>
    <row r="1122" spans="1:29" ht="17.25">
      <c r="A1122" s="274" t="s">
        <v>693</v>
      </c>
      <c r="B1122" s="959"/>
      <c r="C1122" s="178" t="s">
        <v>679</v>
      </c>
      <c r="D1122" s="211" t="s">
        <v>502</v>
      </c>
      <c r="E1122" s="701">
        <v>120</v>
      </c>
      <c r="F1122" s="701">
        <v>118</v>
      </c>
      <c r="G1122" s="473">
        <v>116</v>
      </c>
      <c r="H1122" s="687">
        <v>114</v>
      </c>
      <c r="I1122" s="473">
        <v>116</v>
      </c>
      <c r="J1122" s="687">
        <v>111</v>
      </c>
      <c r="K1122" s="473">
        <v>114</v>
      </c>
      <c r="L1122" s="687">
        <v>109</v>
      </c>
      <c r="M1122" s="701">
        <v>112</v>
      </c>
      <c r="N1122" s="417"/>
      <c r="O1122" s="11"/>
      <c r="P1122" s="11"/>
      <c r="Q1122" s="11"/>
      <c r="R1122" s="11"/>
      <c r="S1122" s="11"/>
      <c r="T1122" s="11"/>
      <c r="U1122" s="11"/>
      <c r="V1122" s="11"/>
      <c r="W1122" s="11"/>
      <c r="X1122" s="11"/>
      <c r="Y1122" s="11"/>
      <c r="Z1122" s="11"/>
      <c r="AA1122" s="11"/>
      <c r="AB1122" s="11"/>
      <c r="AC1122" s="11"/>
    </row>
    <row r="1123" spans="1:29" ht="17.25">
      <c r="A1123" s="274" t="s">
        <v>693</v>
      </c>
      <c r="B1123" s="993"/>
      <c r="C1123" s="98" t="s">
        <v>513</v>
      </c>
      <c r="D1123" s="212" t="s">
        <v>798</v>
      </c>
      <c r="E1123" s="765">
        <v>472</v>
      </c>
      <c r="F1123" s="941">
        <v>461</v>
      </c>
      <c r="G1123" s="942">
        <v>465</v>
      </c>
      <c r="H1123" s="943">
        <v>470</v>
      </c>
      <c r="I1123" s="944">
        <v>475</v>
      </c>
      <c r="J1123" s="765">
        <v>475</v>
      </c>
      <c r="K1123" s="942">
        <v>482</v>
      </c>
      <c r="L1123" s="943">
        <v>480</v>
      </c>
      <c r="M1123" s="944">
        <v>487</v>
      </c>
      <c r="N1123" s="417"/>
      <c r="O1123" s="11"/>
      <c r="P1123" s="11"/>
      <c r="Q1123" s="11"/>
      <c r="R1123" s="11"/>
      <c r="S1123" s="11"/>
      <c r="T1123" s="11"/>
      <c r="U1123" s="11"/>
      <c r="V1123" s="11"/>
      <c r="W1123" s="11"/>
      <c r="X1123" s="11"/>
      <c r="Y1123" s="11"/>
      <c r="Z1123" s="11"/>
      <c r="AA1123" s="11"/>
      <c r="AB1123" s="11"/>
      <c r="AC1123" s="11"/>
    </row>
    <row r="1124" spans="1:29" s="14" customFormat="1" ht="25.5" customHeight="1">
      <c r="A1124" s="352" t="s">
        <v>694</v>
      </c>
      <c r="C1124" s="276" t="s">
        <v>100</v>
      </c>
      <c r="D1124" s="277"/>
      <c r="E1124" s="277"/>
      <c r="F1124" s="277"/>
      <c r="G1124" s="277"/>
      <c r="H1124" s="277"/>
      <c r="I1124" s="277"/>
      <c r="J1124" s="277"/>
      <c r="K1124" s="277"/>
      <c r="L1124" s="277"/>
      <c r="M1124" s="278"/>
      <c r="N1124" s="419"/>
      <c r="O1124" s="13"/>
      <c r="P1124" s="13"/>
      <c r="Q1124" s="13"/>
      <c r="R1124" s="13"/>
      <c r="S1124" s="13"/>
      <c r="T1124" s="13"/>
      <c r="U1124" s="13"/>
      <c r="V1124" s="13"/>
      <c r="W1124" s="13"/>
      <c r="X1124" s="13"/>
      <c r="Y1124" s="13"/>
      <c r="Z1124" s="13"/>
      <c r="AA1124" s="13"/>
      <c r="AB1124" s="13"/>
      <c r="AC1124" s="13"/>
    </row>
    <row r="1125" spans="1:29" ht="30.75" customHeight="1">
      <c r="A1125" s="352" t="s">
        <v>694</v>
      </c>
      <c r="B1125" s="960" t="s">
        <v>100</v>
      </c>
      <c r="C1125" s="242" t="s">
        <v>542</v>
      </c>
      <c r="D1125" s="232" t="s">
        <v>543</v>
      </c>
      <c r="E1125" s="810">
        <v>27.5</v>
      </c>
      <c r="F1125" s="945">
        <v>27.7</v>
      </c>
      <c r="G1125" s="946">
        <v>28.1</v>
      </c>
      <c r="H1125" s="947">
        <v>28.5</v>
      </c>
      <c r="I1125" s="946">
        <v>28.5</v>
      </c>
      <c r="J1125" s="947">
        <v>28.9</v>
      </c>
      <c r="K1125" s="946">
        <v>28.9</v>
      </c>
      <c r="L1125" s="947">
        <v>29.2</v>
      </c>
      <c r="M1125" s="948">
        <v>29.2</v>
      </c>
      <c r="N1125" s="417"/>
      <c r="O1125" s="11"/>
      <c r="P1125" s="11"/>
      <c r="Q1125" s="11"/>
      <c r="R1125" s="11"/>
      <c r="S1125" s="11"/>
      <c r="T1125" s="11"/>
      <c r="U1125" s="11"/>
      <c r="V1125" s="11"/>
      <c r="W1125" s="11"/>
      <c r="X1125" s="11"/>
      <c r="Y1125" s="11"/>
      <c r="Z1125" s="11"/>
      <c r="AA1125" s="11"/>
      <c r="AB1125" s="11"/>
      <c r="AC1125" s="11"/>
    </row>
    <row r="1126" spans="1:29" ht="24.75" customHeight="1">
      <c r="A1126" s="352" t="s">
        <v>694</v>
      </c>
      <c r="B1126" s="961"/>
      <c r="C1126" s="209" t="s">
        <v>583</v>
      </c>
      <c r="D1126" s="225" t="s">
        <v>582</v>
      </c>
      <c r="E1126" s="850">
        <v>190.3</v>
      </c>
      <c r="F1126" s="851">
        <v>189</v>
      </c>
      <c r="G1126" s="852">
        <v>188.8</v>
      </c>
      <c r="H1126" s="853">
        <v>188</v>
      </c>
      <c r="I1126" s="920">
        <v>188.2</v>
      </c>
      <c r="J1126" s="850">
        <v>187.3</v>
      </c>
      <c r="K1126" s="920">
        <v>187.7</v>
      </c>
      <c r="L1126" s="850">
        <v>186.5</v>
      </c>
      <c r="M1126" s="920">
        <v>186.9</v>
      </c>
      <c r="N1126" s="417"/>
      <c r="O1126" s="11"/>
      <c r="P1126" s="11"/>
      <c r="Q1126" s="11"/>
      <c r="R1126" s="11"/>
      <c r="S1126" s="11"/>
      <c r="T1126" s="11"/>
      <c r="U1126" s="11"/>
      <c r="V1126" s="11"/>
      <c r="W1126" s="11"/>
      <c r="X1126" s="11"/>
      <c r="Y1126" s="11"/>
      <c r="Z1126" s="11"/>
      <c r="AA1126" s="11"/>
      <c r="AB1126" s="11"/>
      <c r="AC1126" s="11"/>
    </row>
    <row r="1127" spans="1:29" ht="24.75" customHeight="1">
      <c r="A1127" s="352" t="s">
        <v>694</v>
      </c>
      <c r="B1127" s="961"/>
      <c r="C1127" s="178" t="s">
        <v>683</v>
      </c>
      <c r="D1127" s="211" t="s">
        <v>582</v>
      </c>
      <c r="E1127" s="487">
        <v>37.4</v>
      </c>
      <c r="F1127" s="494">
        <v>38.299999999999997</v>
      </c>
      <c r="G1127" s="490">
        <v>37.1</v>
      </c>
      <c r="H1127" s="487">
        <v>36</v>
      </c>
      <c r="I1127" s="490">
        <v>36.1</v>
      </c>
      <c r="J1127" s="487">
        <v>35</v>
      </c>
      <c r="K1127" s="490">
        <v>35.1</v>
      </c>
      <c r="L1127" s="487">
        <v>34</v>
      </c>
      <c r="M1127" s="490">
        <v>34.1</v>
      </c>
      <c r="N1127" s="417"/>
      <c r="O1127" s="11"/>
      <c r="P1127" s="11"/>
      <c r="Q1127" s="11"/>
      <c r="R1127" s="11"/>
      <c r="S1127" s="11"/>
      <c r="T1127" s="11"/>
      <c r="U1127" s="11"/>
      <c r="V1127" s="11"/>
      <c r="W1127" s="11"/>
      <c r="X1127" s="11"/>
      <c r="Y1127" s="11"/>
      <c r="Z1127" s="11"/>
      <c r="AA1127" s="11"/>
      <c r="AB1127" s="11"/>
      <c r="AC1127" s="11"/>
    </row>
    <row r="1128" spans="1:29" ht="24.75" customHeight="1">
      <c r="A1128" s="352" t="s">
        <v>694</v>
      </c>
      <c r="B1128" s="961"/>
      <c r="C1128" s="34" t="s">
        <v>584</v>
      </c>
      <c r="D1128" s="211" t="s">
        <v>502</v>
      </c>
      <c r="E1128" s="949">
        <v>1.1299999999999999</v>
      </c>
      <c r="F1128" s="950">
        <v>1.113</v>
      </c>
      <c r="G1128" s="951">
        <v>1.07</v>
      </c>
      <c r="H1128" s="952">
        <v>1.0349999999999999</v>
      </c>
      <c r="I1128" s="953">
        <v>1.0249999999999999</v>
      </c>
      <c r="J1128" s="949">
        <v>1</v>
      </c>
      <c r="K1128" s="953">
        <v>0.98499999999999999</v>
      </c>
      <c r="L1128" s="949">
        <v>0.96</v>
      </c>
      <c r="M1128" s="953">
        <v>0.94499999999999995</v>
      </c>
      <c r="N1128" s="417"/>
      <c r="O1128" s="11"/>
      <c r="P1128" s="11"/>
      <c r="Q1128" s="11"/>
      <c r="R1128" s="11"/>
      <c r="S1128" s="11"/>
      <c r="T1128" s="11"/>
      <c r="U1128" s="11"/>
      <c r="V1128" s="11"/>
      <c r="W1128" s="11"/>
      <c r="X1128" s="11"/>
      <c r="Y1128" s="11"/>
      <c r="Z1128" s="11"/>
      <c r="AA1128" s="11"/>
      <c r="AB1128" s="11"/>
      <c r="AC1128" s="11"/>
    </row>
    <row r="1129" spans="1:29" ht="24.75" customHeight="1">
      <c r="A1129" s="352" t="s">
        <v>694</v>
      </c>
      <c r="B1129" s="961"/>
      <c r="C1129" s="34" t="s">
        <v>585</v>
      </c>
      <c r="D1129" s="211" t="s">
        <v>502</v>
      </c>
      <c r="E1129" s="949">
        <v>0.02</v>
      </c>
      <c r="F1129" s="950">
        <v>2.9000000000000001E-2</v>
      </c>
      <c r="G1129" s="951">
        <v>8.0000000000000002E-3</v>
      </c>
      <c r="H1129" s="952">
        <v>0</v>
      </c>
      <c r="I1129" s="953">
        <v>0</v>
      </c>
      <c r="J1129" s="949">
        <v>0</v>
      </c>
      <c r="K1129" s="953">
        <v>0</v>
      </c>
      <c r="L1129" s="949">
        <v>0</v>
      </c>
      <c r="M1129" s="953">
        <v>0</v>
      </c>
      <c r="N1129" s="417"/>
      <c r="O1129" s="11"/>
      <c r="P1129" s="11"/>
      <c r="Q1129" s="11"/>
      <c r="R1129" s="11"/>
      <c r="S1129" s="11"/>
      <c r="T1129" s="11"/>
      <c r="U1129" s="11"/>
      <c r="V1129" s="11"/>
      <c r="W1129" s="11"/>
      <c r="X1129" s="11"/>
      <c r="Y1129" s="11"/>
      <c r="Z1129" s="11"/>
      <c r="AA1129" s="11"/>
      <c r="AB1129" s="11"/>
      <c r="AC1129" s="11"/>
    </row>
    <row r="1130" spans="1:29" ht="30" customHeight="1">
      <c r="A1130" s="352" t="s">
        <v>694</v>
      </c>
      <c r="B1130" s="962"/>
      <c r="C1130" s="34" t="s">
        <v>544</v>
      </c>
      <c r="D1130" s="211" t="s">
        <v>798</v>
      </c>
      <c r="E1130" s="487">
        <v>7601</v>
      </c>
      <c r="F1130" s="494">
        <v>8641</v>
      </c>
      <c r="G1130" s="490">
        <v>9160</v>
      </c>
      <c r="H1130" s="492">
        <v>9902</v>
      </c>
      <c r="I1130" s="493">
        <v>9910</v>
      </c>
      <c r="J1130" s="487">
        <v>10525</v>
      </c>
      <c r="K1130" s="493">
        <v>10535</v>
      </c>
      <c r="L1130" s="487">
        <v>11040</v>
      </c>
      <c r="M1130" s="490">
        <v>11050</v>
      </c>
      <c r="N1130" s="417"/>
      <c r="O1130" s="11"/>
      <c r="P1130" s="11"/>
      <c r="Q1130" s="11"/>
      <c r="R1130" s="11"/>
      <c r="S1130" s="11"/>
      <c r="T1130" s="11"/>
      <c r="U1130" s="11"/>
      <c r="V1130" s="11"/>
      <c r="W1130" s="11"/>
      <c r="X1130" s="11"/>
      <c r="Y1130" s="11"/>
      <c r="Z1130" s="11"/>
      <c r="AA1130" s="11"/>
      <c r="AB1130" s="11"/>
      <c r="AC1130" s="11"/>
    </row>
    <row r="1131" spans="1:29" s="14" customFormat="1" ht="12.75" customHeight="1">
      <c r="A1131" s="352" t="s">
        <v>694</v>
      </c>
      <c r="C1131" s="382" t="s">
        <v>545</v>
      </c>
      <c r="D1131" s="262" t="s">
        <v>510</v>
      </c>
      <c r="E1131" s="954">
        <v>100.5</v>
      </c>
      <c r="F1131" s="955">
        <v>98.1</v>
      </c>
      <c r="G1131" s="956">
        <v>99.3</v>
      </c>
      <c r="H1131" s="957">
        <v>99.3</v>
      </c>
      <c r="I1131" s="958">
        <v>99.5</v>
      </c>
      <c r="J1131" s="954">
        <v>99.4</v>
      </c>
      <c r="K1131" s="958">
        <v>99.6</v>
      </c>
      <c r="L1131" s="954">
        <v>99.5</v>
      </c>
      <c r="M1131" s="956">
        <v>99.7</v>
      </c>
      <c r="N1131" s="419"/>
      <c r="O1131" s="13"/>
      <c r="P1131" s="13"/>
      <c r="Q1131" s="13"/>
      <c r="R1131" s="13"/>
      <c r="S1131" s="13"/>
      <c r="T1131" s="13"/>
      <c r="U1131" s="13"/>
      <c r="V1131" s="13"/>
      <c r="W1131" s="13"/>
      <c r="X1131" s="13"/>
      <c r="Y1131" s="13"/>
      <c r="Z1131" s="13"/>
      <c r="AA1131" s="13"/>
      <c r="AB1131" s="13"/>
      <c r="AC1131" s="13"/>
    </row>
    <row r="1132" spans="1:29">
      <c r="B1132" s="21"/>
      <c r="C1132" s="15"/>
      <c r="D1132" s="16"/>
      <c r="E1132" s="17"/>
      <c r="F1132" s="17"/>
      <c r="G1132" s="17"/>
      <c r="H1132" s="18"/>
      <c r="I1132" s="18"/>
      <c r="J1132" s="18"/>
      <c r="K1132" s="18"/>
      <c r="L1132" s="18"/>
      <c r="M1132" s="18"/>
      <c r="N1132" s="19"/>
    </row>
    <row r="1133" spans="1:29">
      <c r="B1133" s="21"/>
      <c r="C1133" s="972" t="s">
        <v>696</v>
      </c>
      <c r="D1133" s="972"/>
      <c r="E1133" s="17"/>
      <c r="F1133" s="17"/>
      <c r="G1133" s="17"/>
      <c r="H1133" s="4"/>
      <c r="I1133" s="4"/>
      <c r="J1133" s="4"/>
      <c r="K1133" s="4"/>
      <c r="L1133" s="4"/>
      <c r="M1133" s="4"/>
      <c r="N1133" s="19"/>
    </row>
    <row r="1134" spans="1:29" ht="34.5" customHeight="1">
      <c r="B1134" s="21"/>
      <c r="C1134" s="23" t="s">
        <v>107</v>
      </c>
      <c r="E1134" s="17"/>
      <c r="F1134" s="17"/>
      <c r="G1134" s="17"/>
      <c r="H1134" s="4"/>
      <c r="I1134" s="4"/>
      <c r="J1134" s="4"/>
      <c r="K1134" s="4"/>
      <c r="L1134" s="4"/>
      <c r="M1134" s="4"/>
      <c r="N1134" s="20"/>
    </row>
    <row r="1135" spans="1:29">
      <c r="B1135" s="21"/>
      <c r="C1135" s="972" t="s">
        <v>108</v>
      </c>
      <c r="D1135" s="972"/>
      <c r="E1135" s="17"/>
      <c r="F1135" s="17"/>
      <c r="G1135" s="17"/>
      <c r="H1135" s="4"/>
      <c r="I1135" s="4"/>
      <c r="J1135" s="4"/>
      <c r="K1135" s="4"/>
      <c r="L1135" s="4"/>
      <c r="M1135" s="4"/>
      <c r="N1135" s="20"/>
    </row>
    <row r="1136" spans="1:29">
      <c r="B1136" s="21"/>
      <c r="C1136" s="15"/>
      <c r="D1136" s="16"/>
      <c r="E1136" s="17"/>
      <c r="F1136" s="17"/>
      <c r="G1136" s="17"/>
      <c r="H1136" s="4"/>
      <c r="I1136" s="4"/>
      <c r="J1136" s="4"/>
      <c r="K1136" s="4"/>
      <c r="L1136" s="4"/>
      <c r="M1136" s="4"/>
      <c r="N1136" s="20"/>
    </row>
    <row r="1137" spans="2:14">
      <c r="B1137" s="21"/>
      <c r="C1137" s="15"/>
      <c r="D1137" s="16"/>
      <c r="E1137" s="17"/>
      <c r="F1137" s="17"/>
      <c r="G1137" s="17"/>
      <c r="H1137" s="4"/>
      <c r="I1137" s="4"/>
      <c r="J1137" s="4"/>
      <c r="K1137" s="4"/>
      <c r="L1137" s="4"/>
      <c r="M1137" s="4"/>
      <c r="N1137" s="20"/>
    </row>
    <row r="1138" spans="2:14">
      <c r="B1138" s="21"/>
      <c r="C1138" s="15"/>
      <c r="D1138" s="16"/>
      <c r="E1138" s="17"/>
      <c r="F1138" s="17"/>
      <c r="G1138" s="17"/>
      <c r="H1138" s="4"/>
      <c r="I1138" s="4"/>
      <c r="J1138" s="4"/>
      <c r="K1138" s="4"/>
      <c r="L1138" s="4"/>
      <c r="M1138" s="4"/>
      <c r="N1138" s="20"/>
    </row>
    <row r="1139" spans="2:14">
      <c r="C1139" s="15"/>
      <c r="D1139" s="16"/>
      <c r="E1139" s="17"/>
      <c r="F1139" s="17"/>
      <c r="G1139" s="17"/>
      <c r="H1139" s="4"/>
      <c r="I1139" s="4"/>
      <c r="J1139" s="4"/>
      <c r="K1139" s="4"/>
      <c r="L1139" s="4"/>
      <c r="M1139" s="4"/>
      <c r="N1139" s="20"/>
    </row>
    <row r="1140" spans="2:14">
      <c r="C1140" s="15"/>
      <c r="D1140" s="16"/>
      <c r="E1140" s="17"/>
      <c r="F1140" s="17"/>
      <c r="G1140" s="17"/>
      <c r="H1140" s="4"/>
      <c r="I1140" s="4"/>
      <c r="J1140" s="4"/>
      <c r="K1140" s="4"/>
      <c r="L1140" s="4"/>
      <c r="M1140" s="4"/>
      <c r="N1140" s="20"/>
    </row>
    <row r="1141" spans="2:14">
      <c r="C1141" s="21"/>
      <c r="D1141" s="22"/>
      <c r="E1141" s="17"/>
      <c r="F1141" s="17"/>
      <c r="G1141" s="17"/>
      <c r="H1141" s="4"/>
      <c r="I1141" s="4"/>
      <c r="J1141" s="4"/>
      <c r="K1141" s="4"/>
      <c r="L1141" s="4"/>
      <c r="M1141" s="4"/>
      <c r="N1141" s="4"/>
    </row>
    <row r="1142" spans="2:14">
      <c r="E1142" s="17"/>
      <c r="F1142" s="17"/>
      <c r="G1142" s="17"/>
      <c r="H1142" s="4"/>
      <c r="I1142" s="4"/>
      <c r="J1142" s="4"/>
      <c r="K1142" s="4"/>
      <c r="L1142" s="4"/>
      <c r="M1142" s="4"/>
      <c r="N1142" s="4"/>
    </row>
    <row r="1143" spans="2:14">
      <c r="E1143" s="17"/>
      <c r="F1143" s="17"/>
      <c r="G1143" s="17"/>
      <c r="H1143" s="4"/>
      <c r="I1143" s="4"/>
      <c r="J1143" s="4"/>
      <c r="K1143" s="4"/>
      <c r="L1143" s="4"/>
      <c r="M1143" s="4"/>
      <c r="N1143" s="4"/>
    </row>
    <row r="1144" spans="2:14">
      <c r="E1144" s="17"/>
      <c r="F1144" s="17"/>
      <c r="G1144" s="17"/>
      <c r="H1144" s="4"/>
      <c r="I1144" s="4"/>
      <c r="J1144" s="4"/>
      <c r="K1144" s="4"/>
      <c r="L1144" s="4"/>
      <c r="M1144" s="4"/>
      <c r="N1144" s="4"/>
    </row>
    <row r="1145" spans="2:14">
      <c r="E1145" s="17"/>
      <c r="F1145" s="17"/>
      <c r="G1145" s="17"/>
      <c r="H1145" s="4"/>
      <c r="I1145" s="4"/>
      <c r="J1145" s="4"/>
      <c r="K1145" s="4"/>
      <c r="L1145" s="4"/>
      <c r="M1145" s="4"/>
      <c r="N1145" s="4"/>
    </row>
    <row r="1146" spans="2:14">
      <c r="E1146" s="17"/>
      <c r="F1146" s="17"/>
      <c r="G1146" s="17"/>
      <c r="H1146" s="4"/>
      <c r="I1146" s="4"/>
      <c r="J1146" s="4"/>
      <c r="K1146" s="4"/>
      <c r="L1146" s="4"/>
      <c r="M1146" s="4"/>
      <c r="N1146" s="4"/>
    </row>
    <row r="1147" spans="2:14">
      <c r="E1147" s="17"/>
      <c r="F1147" s="17"/>
      <c r="G1147" s="17"/>
      <c r="H1147" s="4"/>
      <c r="I1147" s="4"/>
      <c r="J1147" s="4"/>
      <c r="K1147" s="4"/>
      <c r="L1147" s="4"/>
      <c r="M1147" s="4"/>
      <c r="N1147" s="4"/>
    </row>
    <row r="1148" spans="2:14">
      <c r="E1148" s="17"/>
      <c r="F1148" s="17"/>
      <c r="G1148" s="17"/>
      <c r="H1148" s="4"/>
      <c r="I1148" s="4"/>
      <c r="J1148" s="4"/>
      <c r="K1148" s="4"/>
      <c r="L1148" s="4"/>
      <c r="M1148" s="4"/>
      <c r="N1148" s="4"/>
    </row>
    <row r="1149" spans="2:14">
      <c r="E1149" s="17"/>
      <c r="F1149" s="17"/>
      <c r="G1149" s="17"/>
      <c r="H1149" s="4"/>
      <c r="I1149" s="4"/>
      <c r="J1149" s="4"/>
      <c r="K1149" s="4"/>
      <c r="L1149" s="4"/>
      <c r="M1149" s="4"/>
      <c r="N1149" s="4"/>
    </row>
    <row r="1150" spans="2:14">
      <c r="E1150" s="17"/>
      <c r="F1150" s="17"/>
      <c r="G1150" s="17"/>
      <c r="H1150" s="4"/>
      <c r="I1150" s="4"/>
      <c r="J1150" s="4"/>
      <c r="K1150" s="4"/>
      <c r="L1150" s="4"/>
      <c r="M1150" s="4"/>
      <c r="N1150" s="4"/>
    </row>
    <row r="1151" spans="2:14">
      <c r="E1151" s="18"/>
      <c r="F1151" s="18"/>
      <c r="G1151" s="18"/>
      <c r="H1151" s="4"/>
      <c r="I1151" s="4"/>
      <c r="J1151" s="4"/>
      <c r="K1151" s="4"/>
      <c r="L1151" s="4"/>
      <c r="M1151" s="4"/>
      <c r="N1151" s="4"/>
    </row>
    <row r="1152" spans="2:14">
      <c r="E1152" s="18"/>
      <c r="F1152" s="18"/>
      <c r="G1152" s="18"/>
      <c r="H1152" s="4"/>
      <c r="I1152" s="4"/>
      <c r="J1152" s="4"/>
      <c r="K1152" s="4"/>
      <c r="L1152" s="4"/>
      <c r="M1152" s="4"/>
      <c r="N1152" s="4"/>
    </row>
    <row r="1153" spans="5:14">
      <c r="E1153" s="4"/>
      <c r="F1153" s="4"/>
      <c r="G1153" s="4"/>
      <c r="H1153" s="4"/>
      <c r="I1153" s="4"/>
      <c r="J1153" s="4"/>
      <c r="K1153" s="4"/>
      <c r="L1153" s="4"/>
      <c r="M1153" s="4"/>
      <c r="N1153" s="4"/>
    </row>
    <row r="1154" spans="5:14">
      <c r="E1154" s="4"/>
      <c r="F1154" s="4"/>
      <c r="G1154" s="4"/>
      <c r="H1154" s="4"/>
      <c r="I1154" s="4"/>
      <c r="J1154" s="4"/>
      <c r="K1154" s="4"/>
      <c r="L1154" s="4"/>
      <c r="M1154" s="4"/>
      <c r="N1154" s="4"/>
    </row>
    <row r="1155" spans="5:14">
      <c r="E1155" s="4"/>
      <c r="F1155" s="4"/>
      <c r="G1155" s="4"/>
      <c r="H1155" s="4"/>
      <c r="I1155" s="4"/>
      <c r="J1155" s="4"/>
      <c r="K1155" s="4"/>
      <c r="L1155" s="4"/>
      <c r="M1155" s="4"/>
      <c r="N1155" s="4"/>
    </row>
    <row r="1156" spans="5:14">
      <c r="E1156" s="4"/>
      <c r="F1156" s="4"/>
      <c r="G1156" s="4"/>
      <c r="H1156" s="4"/>
      <c r="I1156" s="4"/>
      <c r="J1156" s="4"/>
      <c r="K1156" s="4"/>
      <c r="L1156" s="4"/>
      <c r="M1156" s="4"/>
      <c r="N1156" s="4"/>
    </row>
    <row r="1157" spans="5:14">
      <c r="E1157" s="4"/>
      <c r="F1157" s="4"/>
      <c r="G1157" s="4"/>
      <c r="H1157" s="4"/>
      <c r="I1157" s="4"/>
      <c r="J1157" s="4"/>
      <c r="K1157" s="4"/>
      <c r="L1157" s="4"/>
      <c r="M1157" s="4"/>
      <c r="N1157" s="4"/>
    </row>
    <row r="1158" spans="5:14">
      <c r="E1158" s="4"/>
      <c r="F1158" s="4"/>
      <c r="G1158" s="4"/>
      <c r="H1158" s="4"/>
      <c r="I1158" s="4"/>
      <c r="J1158" s="4"/>
      <c r="K1158" s="4"/>
      <c r="L1158" s="4"/>
      <c r="M1158" s="4"/>
      <c r="N1158" s="4"/>
    </row>
    <row r="1159" spans="5:14">
      <c r="E1159" s="4"/>
      <c r="F1159" s="4"/>
      <c r="G1159" s="4"/>
      <c r="H1159" s="4"/>
      <c r="I1159" s="4"/>
      <c r="J1159" s="4"/>
      <c r="K1159" s="4"/>
      <c r="L1159" s="4"/>
      <c r="M1159" s="4"/>
      <c r="N1159" s="4"/>
    </row>
    <row r="1160" spans="5:14">
      <c r="E1160" s="4"/>
      <c r="F1160" s="4"/>
      <c r="G1160" s="4"/>
      <c r="H1160" s="4"/>
      <c r="I1160" s="4"/>
      <c r="J1160" s="4"/>
      <c r="K1160" s="4"/>
      <c r="L1160" s="4"/>
      <c r="M1160" s="4"/>
      <c r="N1160" s="4"/>
    </row>
    <row r="1161" spans="5:14">
      <c r="E1161" s="4"/>
      <c r="F1161" s="4"/>
      <c r="G1161" s="4"/>
      <c r="H1161" s="4"/>
      <c r="I1161" s="4"/>
      <c r="J1161" s="4"/>
      <c r="K1161" s="4"/>
      <c r="L1161" s="4"/>
      <c r="M1161" s="4"/>
      <c r="N1161" s="4"/>
    </row>
    <row r="1162" spans="5:14">
      <c r="E1162" s="4"/>
      <c r="F1162" s="4"/>
      <c r="G1162" s="4"/>
      <c r="H1162" s="4"/>
      <c r="I1162" s="4"/>
      <c r="J1162" s="4"/>
      <c r="K1162" s="4"/>
      <c r="L1162" s="4"/>
      <c r="M1162" s="4"/>
      <c r="N1162" s="4"/>
    </row>
    <row r="1163" spans="5:14">
      <c r="E1163" s="4"/>
      <c r="F1163" s="4"/>
      <c r="G1163" s="4"/>
      <c r="H1163" s="4"/>
      <c r="I1163" s="4"/>
      <c r="J1163" s="4"/>
      <c r="K1163" s="4"/>
      <c r="L1163" s="4"/>
      <c r="M1163" s="4"/>
      <c r="N1163" s="4"/>
    </row>
    <row r="1164" spans="5:14">
      <c r="E1164" s="4"/>
      <c r="F1164" s="4"/>
      <c r="G1164" s="4"/>
      <c r="H1164" s="4"/>
      <c r="I1164" s="4"/>
      <c r="J1164" s="4"/>
      <c r="K1164" s="4"/>
      <c r="L1164" s="4"/>
      <c r="M1164" s="4"/>
      <c r="N1164" s="4"/>
    </row>
    <row r="1165" spans="5:14">
      <c r="E1165" s="4"/>
      <c r="F1165" s="4"/>
      <c r="G1165" s="4"/>
      <c r="H1165" s="4"/>
      <c r="I1165" s="4"/>
      <c r="J1165" s="4"/>
      <c r="K1165" s="4"/>
      <c r="L1165" s="4"/>
      <c r="M1165" s="4"/>
      <c r="N1165" s="4"/>
    </row>
    <row r="1166" spans="5:14">
      <c r="E1166" s="4"/>
      <c r="F1166" s="4"/>
      <c r="G1166" s="4"/>
      <c r="H1166" s="4"/>
      <c r="I1166" s="4"/>
      <c r="J1166" s="4"/>
      <c r="K1166" s="4"/>
      <c r="L1166" s="4"/>
      <c r="M1166" s="4"/>
      <c r="N1166" s="4"/>
    </row>
    <row r="1167" spans="5:14">
      <c r="E1167" s="4"/>
      <c r="F1167" s="4"/>
      <c r="G1167" s="4"/>
      <c r="H1167" s="4"/>
      <c r="I1167" s="4"/>
      <c r="J1167" s="4"/>
      <c r="K1167" s="4"/>
      <c r="L1167" s="4"/>
      <c r="M1167" s="4"/>
      <c r="N1167" s="4"/>
    </row>
    <row r="1168" spans="5:14">
      <c r="E1168" s="4"/>
      <c r="F1168" s="4"/>
      <c r="G1168" s="4"/>
      <c r="H1168" s="4"/>
      <c r="I1168" s="4"/>
      <c r="J1168" s="4"/>
      <c r="K1168" s="4"/>
      <c r="L1168" s="4"/>
      <c r="M1168" s="4"/>
      <c r="N1168" s="4"/>
    </row>
    <row r="1169" spans="5:13">
      <c r="E1169" s="4"/>
      <c r="F1169" s="4"/>
      <c r="G1169" s="4"/>
      <c r="H1169" s="4"/>
      <c r="I1169" s="4"/>
      <c r="J1169" s="4"/>
      <c r="K1169" s="4"/>
      <c r="L1169" s="4"/>
      <c r="M1169" s="4"/>
    </row>
  </sheetData>
  <sheetProtection formatColumns="0" formatRows="0" selectLockedCells="1" autoFilter="0"/>
  <protectedRanges>
    <protectedRange sqref="E1101:M1117 E923:M929 E962:M983 E1125:M1131 E698:M706 E1037:E1059 E1099:M1099 E357:M446 E1082:M1097 E931:M960 E993:M996 E10:M32 E1061:M1080 E998:M1035 E448:M627 E628:G628 E629:M696 F1036:M1059" name="Диапазон3"/>
    <protectedRange sqref="C1133:M1135" name="Диапазон2"/>
    <protectedRange sqref="E1081:M1081 E1118:M1123 E1098:M1098 E1100:M1100" name="Диапазон3_1"/>
    <protectedRange sqref="E1124:M1124 E237:M237 E356:M356 E447:M447 E707:M707 E1060:M1060 E984:M984 E961:M961 E922:M922 E997:M997 E697:M697 E930:M930 E43:M43 E33:M40" name="Диапазон3_2"/>
    <protectedRange sqref="E60:M89 E124:M153 E93:M101 E157:M165 E105:M120 E44:M57 E169:M236" name="Диапазон3_3"/>
    <protectedRange sqref="E708:M921" name="Диапазон3_5"/>
    <protectedRange sqref="E90:M92" name="Диапазон3_4"/>
    <protectedRange sqref="E58:H59" name="Диапазон3_6"/>
    <protectedRange sqref="E102:M104" name="Диапазон3_7"/>
    <protectedRange sqref="E166:M168" name="Диапазон3_8"/>
    <protectedRange sqref="E154:M156" name="Диапазон3_9"/>
    <protectedRange sqref="E121:M123" name="Диапазон3_10"/>
    <protectedRange sqref="E985:M992" name="Диапазон3_11"/>
  </protectedRanges>
  <autoFilter ref="A8:A1131"/>
  <mergeCells count="84">
    <mergeCell ref="B14:B23"/>
    <mergeCell ref="B357:B446"/>
    <mergeCell ref="B25:B40"/>
    <mergeCell ref="B44:B236"/>
    <mergeCell ref="B1061:B1123"/>
    <mergeCell ref="C976:C977"/>
    <mergeCell ref="C965:C966"/>
    <mergeCell ref="C962:C963"/>
    <mergeCell ref="C980:C981"/>
    <mergeCell ref="C974:C975"/>
    <mergeCell ref="C982:C983"/>
    <mergeCell ref="B962:B983"/>
    <mergeCell ref="B998:B1059"/>
    <mergeCell ref="C968:C969"/>
    <mergeCell ref="C469:C470"/>
    <mergeCell ref="C454:C455"/>
    <mergeCell ref="B985:B996"/>
    <mergeCell ref="B6:B8"/>
    <mergeCell ref="B698:B706"/>
    <mergeCell ref="C526:C527"/>
    <mergeCell ref="C473:C474"/>
    <mergeCell ref="C14:C15"/>
    <mergeCell ref="B10:B12"/>
    <mergeCell ref="B238:B355"/>
    <mergeCell ref="B448:B696"/>
    <mergeCell ref="C560:C561"/>
    <mergeCell ref="C611:C612"/>
    <mergeCell ref="C593:C594"/>
    <mergeCell ref="C597:C598"/>
    <mergeCell ref="C481:C482"/>
    <mergeCell ref="C544:C545"/>
    <mergeCell ref="C552:C553"/>
    <mergeCell ref="C588:C589"/>
    <mergeCell ref="C570:C571"/>
    <mergeCell ref="C616:C617"/>
    <mergeCell ref="C1:D2"/>
    <mergeCell ref="B708:B921"/>
    <mergeCell ref="C476:C477"/>
    <mergeCell ref="C501:C502"/>
    <mergeCell ref="C505:C506"/>
    <mergeCell ref="C517:C518"/>
    <mergeCell ref="C522:C523"/>
    <mergeCell ref="C496:C497"/>
    <mergeCell ref="D6:D8"/>
    <mergeCell ref="C31:C32"/>
    <mergeCell ref="C16:C17"/>
    <mergeCell ref="C9:M9"/>
    <mergeCell ref="C13:M13"/>
    <mergeCell ref="C6:C8"/>
    <mergeCell ref="C565:C566"/>
    <mergeCell ref="C457:C458"/>
    <mergeCell ref="E7:E8"/>
    <mergeCell ref="C43:M43"/>
    <mergeCell ref="C237:M237"/>
    <mergeCell ref="C1133:D1133"/>
    <mergeCell ref="C607:C608"/>
    <mergeCell ref="C575:C576"/>
    <mergeCell ref="C583:C584"/>
    <mergeCell ref="C29:C30"/>
    <mergeCell ref="C24:M24"/>
    <mergeCell ref="C638:C639"/>
    <mergeCell ref="C646:C647"/>
    <mergeCell ref="C656:C657"/>
    <mergeCell ref="C628:C629"/>
    <mergeCell ref="C1135:D1135"/>
    <mergeCell ref="B923:B929"/>
    <mergeCell ref="C486:C487"/>
    <mergeCell ref="C489:C490"/>
    <mergeCell ref="C972:C973"/>
    <mergeCell ref="C978:C979"/>
    <mergeCell ref="C930:L930"/>
    <mergeCell ref="C984:M984"/>
    <mergeCell ref="C534:C535"/>
    <mergeCell ref="C539:C540"/>
    <mergeCell ref="B931:B960"/>
    <mergeCell ref="B1125:B1130"/>
    <mergeCell ref="N6:N8"/>
    <mergeCell ref="C356:M356"/>
    <mergeCell ref="C707:M707"/>
    <mergeCell ref="C922:M922"/>
    <mergeCell ref="G7:G8"/>
    <mergeCell ref="C448:C449"/>
    <mergeCell ref="F7:F8"/>
    <mergeCell ref="C18:C19"/>
  </mergeCells>
  <phoneticPr fontId="0" type="noConversion"/>
  <conditionalFormatting sqref="M94:M95 M97:M98 M91:M92 I45:I46 K100:K101 M106:M110 K97:K98 I55:I56 I49:I50 I52:I53 I91:I92 I64:I65 I67:I68 I70:I71 I73:I74 I76:I77 I79:I80 I82:I83 I85:I86 K88:K89 I94:I95 I97:I98 M100:M101 K106:K110 K55:K56 K49:K50 K52:K53 K64:K65 K67:K68 K70:K71 K73:K74 K76:K77 K79:K80 K82:K83 K85:K86 M88:M89 K94:K95 K45:K46 I88:I89 M103:M104 M55:M56 M49:M50 M52:M53 K91:K92 M64:M65 M67:M68 M70:M71 M73:M74 M76:M77 M79:M80 M82:M83 M85:M86 L1109:M1109 I268 M268 K270 I239:I266 K239:K266 M239:M266 K268 I270 M270 M272 I272 K272 K274:K275 M274:M275 I274:I275 I277:I278 M277:M278 K277:K278 I280:I281 M280:M281 K280:K281 M344:M350 I344:I350 K283 M283 I283 I285:I291 K285:K291 M285:M291 M293:M297 I293:I297 K293:K297 K299:K303 M299:M303 I299:I303 I305:I308 K305:K308 M305:M308 M310:M342 I310:I342 K310:K342 K344:K350 I352:I355 M352:M355 M61:M62 M700 K819:K820 M819:M820 I819:I820 M112:M120 I823:I824 K352:K355 K103:K104 K823:K824 M823:M824 K700 M705 I700 I698 M1101:M1108 K698 I712:I713 M716:M717 K112:K120 K716:K717 K1052:K1054 M698 I816 I106:I110 I705 M1110:M1117 I100:I101 K705 M712:M713 K1082:K1098 M1082:M1098 I112:I120 I103:I104 I1101:I1117 K1101:K1117 I61:I62 K61:K62 K816 I716:I717 I217:I236 K712:K713 I924:I926 M924:M926 K973:K983 M1052:M1054 I973:I983 K1043:K1044 M1049:M1050 I1052:I1054 M1043:M1044 I1049:I1050 K1010 K1007:K1008 M1074:M1079 I1007:I1008 I1010 M45:M46 M816 I1029:I1033 K924:K926 I935:I940 K935:K940 M935:M940 I942:I946 K942:K946 M942:M946 I949:I954 K949:K954 M949:M954 I956:I960 K956:K960 M956:M960 K1074:K1079 I1074:I1079 K217:K236 I1082:I1098 I58:M58 K985:K994 I985:I994 M985:M994 M217:M236 M1063:M1067 I1063:I1067 K1063:K1067 I1070:I1072 K1070:K1072 M1070:M1072 I1014:I1015 K1014:K1015 K1017:K1022 I1017:I1022 K1025:K1027 I1025:I1027 M1029:M1032 K1029:K1033 K1049:K1050 M173:M215 K173:K215 I173:I215 M1040:M1041 K1040:K1041 I1040:I1041 I1043:I1044 M122:M171 K122:K171 I122:I171">
    <cfRule type="cellIs" dxfId="1761" priority="1715" stopIfTrue="1" operator="lessThan">
      <formula>H45</formula>
    </cfRule>
  </conditionalFormatting>
  <conditionalFormatting sqref="F11:M11">
    <cfRule type="expression" dxfId="1760" priority="1716" stopIfTrue="1">
      <formula>F$11&gt;F$10</formula>
    </cfRule>
  </conditionalFormatting>
  <conditionalFormatting sqref="F12:M12">
    <cfRule type="expression" dxfId="1759" priority="1717" stopIfTrue="1">
      <formula>F12&gt;F$10</formula>
    </cfRule>
  </conditionalFormatting>
  <conditionalFormatting sqref="L105 E105:H105 J105 L93 E93:H93 E96:H96 E99:H99 L96 J93 J96 J99 L99 E102:H102 J102 L102">
    <cfRule type="cellIs" dxfId="1758" priority="1726" stopIfTrue="1" operator="lessThan">
      <formula>E157</formula>
    </cfRule>
  </conditionalFormatting>
  <conditionalFormatting sqref="E267:H267 J267 L267 E269:H269 J269 L269 E273:H273 J273 L273 E276:H276 J276 L276 E279:H279 J279 L279 E282:H282 J282 L282 E292:H292 J292 L292 E298:H298 J298 L298 E304:H304 J304 L304">
    <cfRule type="cellIs" dxfId="1757" priority="1729" stopIfTrue="1" operator="lessThan">
      <formula>E268</formula>
    </cfRule>
  </conditionalFormatting>
  <conditionalFormatting sqref="I267 K267 M267 I269 K269 M269 I273 K273 M273 I276 K276 M276 I279 K279 M279 I282 K282 M282 I292 K292 M292 I298 K298 M298 I304 K304 M304">
    <cfRule type="cellIs" dxfId="1756" priority="1730" stopIfTrue="1" operator="lessThan">
      <formula>H267</formula>
    </cfRule>
    <cfRule type="cellIs" dxfId="1755" priority="1731" stopIfTrue="1" operator="lessThan">
      <formula>I268</formula>
    </cfRule>
  </conditionalFormatting>
  <conditionalFormatting sqref="M815 I815 K815">
    <cfRule type="cellIs" dxfId="1754" priority="1732" stopIfTrue="1" operator="lessThan">
      <formula>H815</formula>
    </cfRule>
  </conditionalFormatting>
  <conditionalFormatting sqref="F709:H711 J737:J738 E729:H730 L709:L711 J729:J730 J709:J711 L737:L738 L729:L730 E710:E711 E737:H738 M730">
    <cfRule type="cellIs" dxfId="1753" priority="1733" stopIfTrue="1" operator="lessThan">
      <formula>E816</formula>
    </cfRule>
  </conditionalFormatting>
  <conditionalFormatting sqref="E1049:H1049 J1049 L1049">
    <cfRule type="cellIs" dxfId="1752" priority="1734" stopIfTrue="1" operator="lessThan">
      <formula>E1050</formula>
    </cfRule>
  </conditionalFormatting>
  <conditionalFormatting sqref="E709">
    <cfRule type="cellIs" dxfId="1751" priority="1735" stopIfTrue="1" operator="lessThan">
      <formula>E816</formula>
    </cfRule>
  </conditionalFormatting>
  <conditionalFormatting sqref="E934:M934 E948:M948">
    <cfRule type="expression" dxfId="1750" priority="1736" stopIfTrue="1">
      <formula>SUM(E935:E940)&gt;E934</formula>
    </cfRule>
  </conditionalFormatting>
  <conditionalFormatting sqref="E941:M941 E955:M955">
    <cfRule type="expression" dxfId="1749" priority="1737" stopIfTrue="1">
      <formula>SUM(E942:E946)&gt;E941</formula>
    </cfRule>
  </conditionalFormatting>
  <conditionalFormatting sqref="E1081:M1081 E1100:M1100 H1120:M1120 E1120:F1120">
    <cfRule type="cellIs" dxfId="1748" priority="1738" stopIfTrue="1" operator="greaterThan">
      <formula>E1080</formula>
    </cfRule>
  </conditionalFormatting>
  <conditionalFormatting sqref="I718 M718 K718 M821 K821 I821 I825 K825 M825 M702 I714 K702 M1128:M1129 K1128:K1129 I702 K714 M714 I1128:I1129">
    <cfRule type="cellIs" dxfId="1747" priority="1742" stopIfTrue="1" operator="greaterThan">
      <formula>H702</formula>
    </cfRule>
  </conditionalFormatting>
  <conditionalFormatting sqref="M973:M983 M1007:M1008 M1010 M1014:M1015 M1017:M1022 M1025:M1027 M1029:M1033">
    <cfRule type="cellIs" priority="1743" stopIfTrue="1" operator="lessThan">
      <formula>L973</formula>
    </cfRule>
  </conditionalFormatting>
  <conditionalFormatting sqref="E26:M26 E28:M28 E1127:M1127 E1036:M1036 L703 L699 L701 E699:H699 J699 E701:H701 J701 E703:H703 J703 E706:H706 J706 L706">
    <cfRule type="expression" dxfId="1746" priority="1751" stopIfTrue="1">
      <formula>E26&gt;E25</formula>
    </cfRule>
  </conditionalFormatting>
  <conditionalFormatting sqref="E31:H31 J31 L31">
    <cfRule type="expression" dxfId="1745" priority="1754" stopIfTrue="1">
      <formula>E31&gt;E29</formula>
    </cfRule>
  </conditionalFormatting>
  <conditionalFormatting sqref="K1130">
    <cfRule type="cellIs" dxfId="1744" priority="1757" stopIfTrue="1" operator="greaterThan">
      <formula>"="</formula>
    </cfRule>
  </conditionalFormatting>
  <conditionalFormatting sqref="E1038:M1038">
    <cfRule type="cellIs" dxfId="1743" priority="1763" stopIfTrue="1" operator="notEqual">
      <formula>E1005</formula>
    </cfRule>
  </conditionalFormatting>
  <conditionalFormatting sqref="M709:M710 K729 K737:K738 M737:M738 K709:K710 I709:I710 I737:I738 I729 M729:M730">
    <cfRule type="cellIs" dxfId="1742" priority="1764" stopIfTrue="1" operator="lessThan">
      <formula>H709</formula>
    </cfRule>
    <cfRule type="cellIs" dxfId="1741" priority="1765" stopIfTrue="1" operator="lessThan">
      <formula>I816</formula>
    </cfRule>
  </conditionalFormatting>
  <conditionalFormatting sqref="K711 K730 I730 M711 I711">
    <cfRule type="cellIs" dxfId="1740" priority="1766" stopIfTrue="1" operator="greaterThan">
      <formula>H711</formula>
    </cfRule>
    <cfRule type="cellIs" dxfId="1739" priority="1767" stopIfTrue="1" operator="lessThan">
      <formula>I818</formula>
    </cfRule>
  </conditionalFormatting>
  <conditionalFormatting sqref="E1037:M1037">
    <cfRule type="cellIs" dxfId="1738" priority="1771" stopIfTrue="1" operator="greaterThan">
      <formula>E1036</formula>
    </cfRule>
  </conditionalFormatting>
  <conditionalFormatting sqref="E436:M436 E438:M439">
    <cfRule type="expression" dxfId="1737" priority="1755" stopIfTrue="1">
      <formula>E432/E386/12*1000-E432/E386/12*0.1*1000&gt;E436</formula>
    </cfRule>
    <cfRule type="expression" dxfId="1736" priority="1756" stopIfTrue="1">
      <formula>E432/E386/12*1000+E432/E386/12*0.1*1000&lt;E436</formula>
    </cfRule>
  </conditionalFormatting>
  <conditionalFormatting sqref="E437:M437">
    <cfRule type="expression" dxfId="1735" priority="1761" stopIfTrue="1">
      <formula>E433/E388/12*1000-E433/E388/12*0.1*1000&gt;E437</formula>
    </cfRule>
    <cfRule type="expression" dxfId="1734" priority="1762" stopIfTrue="1">
      <formula>E433/E388/12*1000+E433/E388/12*0.1*1000&lt;E437</formula>
    </cfRule>
  </conditionalFormatting>
  <conditionalFormatting sqref="E660:M660">
    <cfRule type="cellIs" dxfId="1733" priority="1808" stopIfTrue="1" operator="notEqual">
      <formula>E454</formula>
    </cfRule>
  </conditionalFormatting>
  <conditionalFormatting sqref="G1120 E1121:M1122">
    <cfRule type="cellIs" dxfId="1732" priority="1809" stopIfTrue="1" operator="greaterThan">
      <formula>E$1119</formula>
    </cfRule>
  </conditionalFormatting>
  <conditionalFormatting sqref="K31">
    <cfRule type="expression" dxfId="1731" priority="1814" stopIfTrue="1">
      <formula>K31&gt;K29</formula>
    </cfRule>
    <cfRule type="cellIs" dxfId="1730" priority="1815" stopIfTrue="1" operator="lessThan">
      <formula>$J$31</formula>
    </cfRule>
  </conditionalFormatting>
  <conditionalFormatting sqref="I31">
    <cfRule type="expression" dxfId="1729" priority="1816" stopIfTrue="1">
      <formula>I31&gt;I29</formula>
    </cfRule>
    <cfRule type="cellIs" dxfId="1728" priority="1817" stopIfTrue="1" operator="lessThan">
      <formula>J31</formula>
    </cfRule>
  </conditionalFormatting>
  <conditionalFormatting sqref="M31">
    <cfRule type="expression" dxfId="1727" priority="1818" stopIfTrue="1">
      <formula>M31&gt;M29</formula>
    </cfRule>
    <cfRule type="cellIs" dxfId="1726" priority="1819" stopIfTrue="1" operator="lessThan">
      <formula>L31</formula>
    </cfRule>
  </conditionalFormatting>
  <conditionalFormatting sqref="E44:H44 J44 L44">
    <cfRule type="cellIs" dxfId="1725" priority="1823" stopIfTrue="1" operator="lessThan">
      <formula>E108</formula>
    </cfRule>
  </conditionalFormatting>
  <conditionalFormatting sqref="I121 K121 M121">
    <cfRule type="cellIs" dxfId="1724" priority="1826" stopIfTrue="1" operator="lessThan">
      <formula>H121</formula>
    </cfRule>
  </conditionalFormatting>
  <conditionalFormatting sqref="I699 K699 M699 I701 K701 M701 I706 K706 M706">
    <cfRule type="expression" dxfId="1723" priority="1827" stopIfTrue="1">
      <formula>I699&gt;I698</formula>
    </cfRule>
    <cfRule type="cellIs" dxfId="1722" priority="1828" stopIfTrue="1" operator="lessThan">
      <formula>H699</formula>
    </cfRule>
  </conditionalFormatting>
  <conditionalFormatting sqref="I703 K703 M703">
    <cfRule type="expression" dxfId="1721" priority="1829" stopIfTrue="1">
      <formula>I703&gt;I702</formula>
    </cfRule>
    <cfRule type="cellIs" dxfId="1720" priority="1830" stopIfTrue="1" operator="greaterThan">
      <formula>H703</formula>
    </cfRule>
  </conditionalFormatting>
  <conditionalFormatting sqref="E51:H51 E54:H54 L87 E63:H63 E66:H66 E69:H69 E72:H72 E75:H75 E78:H78 E81:H81 E84:H84 E87:H87 J48 J51 J54 J63 J66 J69 J72 J75 J78 J81 J84 J87 L48 L51 L54 L63 L66 L69 L72 L75 L78 L81 L84 E60:H60 J60 L60 E90:H90 J90 L90 E48:H48 E57:M57">
    <cfRule type="cellIs" dxfId="1719" priority="1831" stopIfTrue="1" operator="lessThan">
      <formula>E112</formula>
    </cfRule>
  </conditionalFormatting>
  <conditionalFormatting sqref="I48 I51 I54 M87 I63 I66 I69 I72 I75 I78 I81 I84 I87 K48 K51 K54 K63 K66 K69 K72 K75 K78 K81 K84 K87 M48 M51 M54 M63 M66 M69 M72 M75 M78 M81 M84 I60 K60 M60 I57 K57:M57 I90 K90 M90 I105 K105 M105 M96 I93 I96 I99 M99 K93 K96 K99 M93 I102 K102 M102">
    <cfRule type="cellIs" dxfId="1718" priority="1875" stopIfTrue="1" operator="lessThan">
      <formula>H48</formula>
    </cfRule>
    <cfRule type="cellIs" dxfId="1717" priority="1876" stopIfTrue="1" operator="lessThan">
      <formula>I112</formula>
    </cfRule>
  </conditionalFormatting>
  <conditionalFormatting sqref="I44 K44 M44">
    <cfRule type="cellIs" dxfId="1716" priority="1976" stopIfTrue="1" operator="lessThan">
      <formula>I108</formula>
    </cfRule>
    <cfRule type="cellIs" dxfId="1715" priority="1977" stopIfTrue="1" operator="lessThan">
      <formula>H44</formula>
    </cfRule>
  </conditionalFormatting>
  <conditionalFormatting sqref="K989:K992 I989:I992 I986:I987 K986:K987 M986:M987 M989:M992">
    <cfRule type="cellIs" dxfId="1714" priority="1714" stopIfTrue="1" operator="lessThan">
      <formula>H986</formula>
    </cfRule>
  </conditionalFormatting>
  <conditionalFormatting sqref="E673:M673">
    <cfRule type="cellIs" dxfId="1713" priority="1978" stopIfTrue="1" operator="lessThan">
      <formula>#REF!</formula>
    </cfRule>
  </conditionalFormatting>
  <conditionalFormatting sqref="L169 E169:H169 J169">
    <cfRule type="cellIs" dxfId="1712" priority="1713" stopIfTrue="1" operator="lessThan">
      <formula>E233</formula>
    </cfRule>
  </conditionalFormatting>
  <conditionalFormatting sqref="I169 K169 M169">
    <cfRule type="cellIs" dxfId="1711" priority="1711" stopIfTrue="1" operator="lessThan">
      <formula>H169</formula>
    </cfRule>
    <cfRule type="cellIs" dxfId="1710" priority="1712" stopIfTrue="1" operator="lessThan">
      <formula>I233</formula>
    </cfRule>
  </conditionalFormatting>
  <conditionalFormatting sqref="L169 H169 J169">
    <cfRule type="cellIs" dxfId="1709" priority="1710" stopIfTrue="1" operator="lessThan">
      <formula>H233</formula>
    </cfRule>
  </conditionalFormatting>
  <conditionalFormatting sqref="I169 K169 M169">
    <cfRule type="cellIs" dxfId="1708" priority="1708" stopIfTrue="1" operator="lessThan">
      <formula>H169</formula>
    </cfRule>
    <cfRule type="cellIs" dxfId="1707" priority="1709" stopIfTrue="1" operator="lessThan">
      <formula>I233</formula>
    </cfRule>
  </conditionalFormatting>
  <conditionalFormatting sqref="F11">
    <cfRule type="expression" dxfId="1706" priority="1707" stopIfTrue="1">
      <formula>D$6&gt;D$5</formula>
    </cfRule>
  </conditionalFormatting>
  <conditionalFormatting sqref="G11">
    <cfRule type="expression" dxfId="1705" priority="1706" stopIfTrue="1">
      <formula>E$6&gt;E$5</formula>
    </cfRule>
  </conditionalFormatting>
  <conditionalFormatting sqref="H11">
    <cfRule type="expression" dxfId="1704" priority="1705" stopIfTrue="1">
      <formula>F$6&gt;F$5</formula>
    </cfRule>
  </conditionalFormatting>
  <conditionalFormatting sqref="I11">
    <cfRule type="expression" dxfId="1703" priority="1704" stopIfTrue="1">
      <formula>G$6&gt;G$5</formula>
    </cfRule>
  </conditionalFormatting>
  <conditionalFormatting sqref="J11">
    <cfRule type="expression" dxfId="1702" priority="1703" stopIfTrue="1">
      <formula>H$6&gt;H$5</formula>
    </cfRule>
  </conditionalFormatting>
  <conditionalFormatting sqref="K11">
    <cfRule type="expression" dxfId="1701" priority="1702" stopIfTrue="1">
      <formula>I$6&gt;I$5</formula>
    </cfRule>
  </conditionalFormatting>
  <conditionalFormatting sqref="L11">
    <cfRule type="expression" dxfId="1700" priority="1701" stopIfTrue="1">
      <formula>J$6&gt;J$5</formula>
    </cfRule>
  </conditionalFormatting>
  <conditionalFormatting sqref="M11">
    <cfRule type="expression" dxfId="1699" priority="1700" stopIfTrue="1">
      <formula>K$6&gt;K$5</formula>
    </cfRule>
  </conditionalFormatting>
  <conditionalFormatting sqref="F12">
    <cfRule type="expression" dxfId="1698" priority="1699" stopIfTrue="1">
      <formula>D7&gt;D$5</formula>
    </cfRule>
  </conditionalFormatting>
  <conditionalFormatting sqref="G12">
    <cfRule type="expression" dxfId="1697" priority="1698" stopIfTrue="1">
      <formula>E7&gt;E$5</formula>
    </cfRule>
  </conditionalFormatting>
  <conditionalFormatting sqref="H12">
    <cfRule type="expression" dxfId="1696" priority="1697" stopIfTrue="1">
      <formula>F7&gt;F$5</formula>
    </cfRule>
  </conditionalFormatting>
  <conditionalFormatting sqref="I12">
    <cfRule type="expression" dxfId="1695" priority="1696" stopIfTrue="1">
      <formula>G7&gt;G$5</formula>
    </cfRule>
  </conditionalFormatting>
  <conditionalFormatting sqref="J12">
    <cfRule type="expression" dxfId="1694" priority="1695" stopIfTrue="1">
      <formula>H7&gt;H$5</formula>
    </cfRule>
  </conditionalFormatting>
  <conditionalFormatting sqref="K12">
    <cfRule type="expression" dxfId="1693" priority="1694" stopIfTrue="1">
      <formula>I7&gt;I$5</formula>
    </cfRule>
  </conditionalFormatting>
  <conditionalFormatting sqref="L12">
    <cfRule type="expression" dxfId="1692" priority="1693" stopIfTrue="1">
      <formula>J7&gt;J$5</formula>
    </cfRule>
  </conditionalFormatting>
  <conditionalFormatting sqref="M12">
    <cfRule type="expression" dxfId="1691" priority="1692" stopIfTrue="1">
      <formula>K7&gt;K$5</formula>
    </cfRule>
  </conditionalFormatting>
  <conditionalFormatting sqref="E26">
    <cfRule type="expression" dxfId="1690" priority="1691" stopIfTrue="1">
      <formula>C6&gt;C5</formula>
    </cfRule>
  </conditionalFormatting>
  <conditionalFormatting sqref="F26">
    <cfRule type="expression" dxfId="1689" priority="1690" stopIfTrue="1">
      <formula>D6&gt;D5</formula>
    </cfRule>
  </conditionalFormatting>
  <conditionalFormatting sqref="G26">
    <cfRule type="expression" dxfId="1688" priority="1689" stopIfTrue="1">
      <formula>E6&gt;E5</formula>
    </cfRule>
  </conditionalFormatting>
  <conditionalFormatting sqref="H26">
    <cfRule type="expression" dxfId="1687" priority="1688" stopIfTrue="1">
      <formula>F6&gt;F5</formula>
    </cfRule>
  </conditionalFormatting>
  <conditionalFormatting sqref="I26">
    <cfRule type="expression" dxfId="1686" priority="1687" stopIfTrue="1">
      <formula>G6&gt;G5</formula>
    </cfRule>
  </conditionalFormatting>
  <conditionalFormatting sqref="J26">
    <cfRule type="expression" dxfId="1685" priority="1686" stopIfTrue="1">
      <formula>H6&gt;H5</formula>
    </cfRule>
  </conditionalFormatting>
  <conditionalFormatting sqref="K26">
    <cfRule type="expression" dxfId="1684" priority="1685" stopIfTrue="1">
      <formula>I6&gt;I5</formula>
    </cfRule>
  </conditionalFormatting>
  <conditionalFormatting sqref="L26">
    <cfRule type="expression" dxfId="1683" priority="1684" stopIfTrue="1">
      <formula>J6&gt;J5</formula>
    </cfRule>
  </conditionalFormatting>
  <conditionalFormatting sqref="M26">
    <cfRule type="expression" dxfId="1682" priority="1683" stopIfTrue="1">
      <formula>K6&gt;K5</formula>
    </cfRule>
  </conditionalFormatting>
  <conditionalFormatting sqref="E28">
    <cfRule type="expression" dxfId="1681" priority="1682" stopIfTrue="1">
      <formula>C8&gt;C7</formula>
    </cfRule>
  </conditionalFormatting>
  <conditionalFormatting sqref="F28">
    <cfRule type="expression" dxfId="1680" priority="1681" stopIfTrue="1">
      <formula>D8&gt;D7</formula>
    </cfRule>
  </conditionalFormatting>
  <conditionalFormatting sqref="G28">
    <cfRule type="expression" dxfId="1679" priority="1680" stopIfTrue="1">
      <formula>E8&gt;E7</formula>
    </cfRule>
  </conditionalFormatting>
  <conditionalFormatting sqref="H28">
    <cfRule type="expression" dxfId="1678" priority="1679" stopIfTrue="1">
      <formula>F8&gt;F7</formula>
    </cfRule>
  </conditionalFormatting>
  <conditionalFormatting sqref="I28">
    <cfRule type="expression" dxfId="1677" priority="1678" stopIfTrue="1">
      <formula>G8&gt;G7</formula>
    </cfRule>
  </conditionalFormatting>
  <conditionalFormatting sqref="J28">
    <cfRule type="expression" dxfId="1676" priority="1677" stopIfTrue="1">
      <formula>H8&gt;H7</formula>
    </cfRule>
  </conditionalFormatting>
  <conditionalFormatting sqref="K28">
    <cfRule type="expression" dxfId="1675" priority="1676" stopIfTrue="1">
      <formula>I8&gt;I7</formula>
    </cfRule>
  </conditionalFormatting>
  <conditionalFormatting sqref="L28">
    <cfRule type="expression" dxfId="1674" priority="1675" stopIfTrue="1">
      <formula>J8&gt;J7</formula>
    </cfRule>
  </conditionalFormatting>
  <conditionalFormatting sqref="M28">
    <cfRule type="expression" dxfId="1673" priority="1674" stopIfTrue="1">
      <formula>K8&gt;K7</formula>
    </cfRule>
  </conditionalFormatting>
  <conditionalFormatting sqref="E31">
    <cfRule type="expression" dxfId="1672" priority="1673" stopIfTrue="1">
      <formula>C12&gt;C10</formula>
    </cfRule>
  </conditionalFormatting>
  <conditionalFormatting sqref="F31">
    <cfRule type="expression" dxfId="1671" priority="1672" stopIfTrue="1">
      <formula>D12&gt;D10</formula>
    </cfRule>
  </conditionalFormatting>
  <conditionalFormatting sqref="G31">
    <cfRule type="expression" dxfId="1670" priority="1671" stopIfTrue="1">
      <formula>E12&gt;E10</formula>
    </cfRule>
  </conditionalFormatting>
  <conditionalFormatting sqref="H31">
    <cfRule type="expression" dxfId="1669" priority="1670" stopIfTrue="1">
      <formula>F12&gt;F10</formula>
    </cfRule>
  </conditionalFormatting>
  <conditionalFormatting sqref="I31">
    <cfRule type="expression" dxfId="1668" priority="1668" stopIfTrue="1">
      <formula>G12&gt;G10</formula>
    </cfRule>
    <cfRule type="expression" dxfId="1667" priority="1669" stopIfTrue="1">
      <formula>G12&lt;F12</formula>
    </cfRule>
  </conditionalFormatting>
  <conditionalFormatting sqref="J31">
    <cfRule type="expression" dxfId="1666" priority="1667" stopIfTrue="1">
      <formula>H12&gt;H10</formula>
    </cfRule>
  </conditionalFormatting>
  <conditionalFormatting sqref="K31">
    <cfRule type="expression" dxfId="1665" priority="1664" stopIfTrue="1">
      <formula>I12&gt;I10</formula>
    </cfRule>
    <cfRule type="cellIs" dxfId="1664" priority="1665" stopIfTrue="1" operator="lessThan">
      <formula>$H$12</formula>
    </cfRule>
    <cfRule type="expression" dxfId="1663" priority="1666" stopIfTrue="1">
      <formula>I12&gt;I10</formula>
    </cfRule>
  </conditionalFormatting>
  <conditionalFormatting sqref="L31">
    <cfRule type="expression" dxfId="1662" priority="1663" stopIfTrue="1">
      <formula>J12&gt;J10</formula>
    </cfRule>
  </conditionalFormatting>
  <conditionalFormatting sqref="M31">
    <cfRule type="expression" dxfId="1661" priority="1660" stopIfTrue="1">
      <formula>K12&gt;K10</formula>
    </cfRule>
    <cfRule type="cellIs" dxfId="1660" priority="1661" stopIfTrue="1" operator="lessThan">
      <formula>J12</formula>
    </cfRule>
    <cfRule type="expression" dxfId="1659" priority="1662" stopIfTrue="1">
      <formula>K12&gt;K10</formula>
    </cfRule>
  </conditionalFormatting>
  <conditionalFormatting sqref="E60">
    <cfRule type="cellIs" dxfId="1658" priority="1659" stopIfTrue="1" operator="lessThan">
      <formula>C85</formula>
    </cfRule>
  </conditionalFormatting>
  <conditionalFormatting sqref="F60">
    <cfRule type="cellIs" dxfId="1657" priority="1658" stopIfTrue="1" operator="lessThan">
      <formula>D85</formula>
    </cfRule>
  </conditionalFormatting>
  <conditionalFormatting sqref="G60">
    <cfRule type="cellIs" dxfId="1656" priority="1657" stopIfTrue="1" operator="lessThan">
      <formula>E85</formula>
    </cfRule>
  </conditionalFormatting>
  <conditionalFormatting sqref="H60">
    <cfRule type="cellIs" dxfId="1655" priority="1656" stopIfTrue="1" operator="lessThan">
      <formula>F85</formula>
    </cfRule>
  </conditionalFormatting>
  <conditionalFormatting sqref="I60">
    <cfRule type="cellIs" dxfId="1654" priority="1654" stopIfTrue="1" operator="lessThan">
      <formula>F21</formula>
    </cfRule>
    <cfRule type="cellIs" dxfId="1653" priority="1655" stopIfTrue="1" operator="lessThan">
      <formula>G85</formula>
    </cfRule>
  </conditionalFormatting>
  <conditionalFormatting sqref="J60">
    <cfRule type="cellIs" dxfId="1652" priority="1653" stopIfTrue="1" operator="lessThan">
      <formula>H85</formula>
    </cfRule>
  </conditionalFormatting>
  <conditionalFormatting sqref="K60">
    <cfRule type="cellIs" dxfId="1651" priority="1651" stopIfTrue="1" operator="lessThan">
      <formula>H21</formula>
    </cfRule>
    <cfRule type="cellIs" dxfId="1650" priority="1652" stopIfTrue="1" operator="lessThan">
      <formula>I85</formula>
    </cfRule>
  </conditionalFormatting>
  <conditionalFormatting sqref="L60">
    <cfRule type="cellIs" dxfId="1649" priority="1650" stopIfTrue="1" operator="lessThan">
      <formula>J85</formula>
    </cfRule>
  </conditionalFormatting>
  <conditionalFormatting sqref="M60">
    <cfRule type="cellIs" dxfId="1648" priority="1648" stopIfTrue="1" operator="lessThan">
      <formula>J21</formula>
    </cfRule>
    <cfRule type="cellIs" dxfId="1647" priority="1649" stopIfTrue="1" operator="lessThan">
      <formula>K85</formula>
    </cfRule>
  </conditionalFormatting>
  <conditionalFormatting sqref="I61">
    <cfRule type="cellIs" dxfId="1646" priority="1647" stopIfTrue="1" operator="lessThan">
      <formula>F22</formula>
    </cfRule>
  </conditionalFormatting>
  <conditionalFormatting sqref="K61">
    <cfRule type="cellIs" dxfId="1645" priority="1646" stopIfTrue="1" operator="lessThan">
      <formula>H22</formula>
    </cfRule>
  </conditionalFormatting>
  <conditionalFormatting sqref="M61">
    <cfRule type="cellIs" dxfId="1644" priority="1645" stopIfTrue="1" operator="lessThan">
      <formula>J22</formula>
    </cfRule>
  </conditionalFormatting>
  <conditionalFormatting sqref="I62">
    <cfRule type="cellIs" dxfId="1643" priority="1644" stopIfTrue="1" operator="lessThan">
      <formula>F23</formula>
    </cfRule>
  </conditionalFormatting>
  <conditionalFormatting sqref="K62">
    <cfRule type="cellIs" dxfId="1642" priority="1643" stopIfTrue="1" operator="lessThan">
      <formula>H23</formula>
    </cfRule>
  </conditionalFormatting>
  <conditionalFormatting sqref="M62">
    <cfRule type="cellIs" dxfId="1641" priority="1642" stopIfTrue="1" operator="lessThan">
      <formula>J23</formula>
    </cfRule>
  </conditionalFormatting>
  <conditionalFormatting sqref="E63">
    <cfRule type="cellIs" dxfId="1640" priority="1641" stopIfTrue="1" operator="lessThan">
      <formula>C88</formula>
    </cfRule>
  </conditionalFormatting>
  <conditionalFormatting sqref="F63">
    <cfRule type="cellIs" dxfId="1639" priority="1640" stopIfTrue="1" operator="lessThan">
      <formula>D88</formula>
    </cfRule>
  </conditionalFormatting>
  <conditionalFormatting sqref="G63">
    <cfRule type="cellIs" dxfId="1638" priority="1639" stopIfTrue="1" operator="lessThan">
      <formula>E88</formula>
    </cfRule>
  </conditionalFormatting>
  <conditionalFormatting sqref="H63">
    <cfRule type="cellIs" dxfId="1637" priority="1638" stopIfTrue="1" operator="lessThan">
      <formula>F88</formula>
    </cfRule>
  </conditionalFormatting>
  <conditionalFormatting sqref="I63">
    <cfRule type="cellIs" dxfId="1636" priority="1636" stopIfTrue="1" operator="lessThan">
      <formula>F24</formula>
    </cfRule>
    <cfRule type="cellIs" dxfId="1635" priority="1637" stopIfTrue="1" operator="lessThan">
      <formula>G88</formula>
    </cfRule>
  </conditionalFormatting>
  <conditionalFormatting sqref="J63">
    <cfRule type="cellIs" dxfId="1634" priority="1635" stopIfTrue="1" operator="lessThan">
      <formula>H88</formula>
    </cfRule>
  </conditionalFormatting>
  <conditionalFormatting sqref="K63">
    <cfRule type="cellIs" dxfId="1633" priority="1633" stopIfTrue="1" operator="lessThan">
      <formula>H24</formula>
    </cfRule>
    <cfRule type="cellIs" dxfId="1632" priority="1634" stopIfTrue="1" operator="lessThan">
      <formula>I88</formula>
    </cfRule>
  </conditionalFormatting>
  <conditionalFormatting sqref="L63">
    <cfRule type="cellIs" dxfId="1631" priority="1632" stopIfTrue="1" operator="lessThan">
      <formula>J88</formula>
    </cfRule>
  </conditionalFormatting>
  <conditionalFormatting sqref="M63">
    <cfRule type="cellIs" dxfId="1630" priority="1630" stopIfTrue="1" operator="lessThan">
      <formula>J24</formula>
    </cfRule>
    <cfRule type="cellIs" dxfId="1629" priority="1631" stopIfTrue="1" operator="lessThan">
      <formula>K88</formula>
    </cfRule>
  </conditionalFormatting>
  <conditionalFormatting sqref="I64">
    <cfRule type="cellIs" dxfId="1628" priority="1629" stopIfTrue="1" operator="lessThan">
      <formula>F25</formula>
    </cfRule>
  </conditionalFormatting>
  <conditionalFormatting sqref="K64">
    <cfRule type="cellIs" dxfId="1627" priority="1628" stopIfTrue="1" operator="lessThan">
      <formula>H25</formula>
    </cfRule>
  </conditionalFormatting>
  <conditionalFormatting sqref="M64">
    <cfRule type="cellIs" dxfId="1626" priority="1627" stopIfTrue="1" operator="lessThan">
      <formula>J25</formula>
    </cfRule>
  </conditionalFormatting>
  <conditionalFormatting sqref="I65">
    <cfRule type="cellIs" dxfId="1625" priority="1626" stopIfTrue="1" operator="lessThan">
      <formula>F26</formula>
    </cfRule>
  </conditionalFormatting>
  <conditionalFormatting sqref="K65">
    <cfRule type="cellIs" dxfId="1624" priority="1625" stopIfTrue="1" operator="lessThan">
      <formula>H26</formula>
    </cfRule>
  </conditionalFormatting>
  <conditionalFormatting sqref="M65">
    <cfRule type="cellIs" dxfId="1623" priority="1624" stopIfTrue="1" operator="lessThan">
      <formula>J26</formula>
    </cfRule>
  </conditionalFormatting>
  <conditionalFormatting sqref="E66">
    <cfRule type="cellIs" dxfId="1622" priority="1623" stopIfTrue="1" operator="lessThan">
      <formula>C91</formula>
    </cfRule>
  </conditionalFormatting>
  <conditionalFormatting sqref="F66">
    <cfRule type="cellIs" dxfId="1621" priority="1622" stopIfTrue="1" operator="lessThan">
      <formula>D91</formula>
    </cfRule>
  </conditionalFormatting>
  <conditionalFormatting sqref="G66">
    <cfRule type="cellIs" dxfId="1620" priority="1621" stopIfTrue="1" operator="lessThan">
      <formula>E91</formula>
    </cfRule>
  </conditionalFormatting>
  <conditionalFormatting sqref="H66">
    <cfRule type="cellIs" dxfId="1619" priority="1620" stopIfTrue="1" operator="lessThan">
      <formula>F91</formula>
    </cfRule>
  </conditionalFormatting>
  <conditionalFormatting sqref="I66">
    <cfRule type="cellIs" dxfId="1618" priority="1618" stopIfTrue="1" operator="lessThan">
      <formula>F27</formula>
    </cfRule>
    <cfRule type="cellIs" dxfId="1617" priority="1619" stopIfTrue="1" operator="lessThan">
      <formula>G91</formula>
    </cfRule>
  </conditionalFormatting>
  <conditionalFormatting sqref="J66">
    <cfRule type="cellIs" dxfId="1616" priority="1617" stopIfTrue="1" operator="lessThan">
      <formula>H91</formula>
    </cfRule>
  </conditionalFormatting>
  <conditionalFormatting sqref="K66">
    <cfRule type="cellIs" dxfId="1615" priority="1615" stopIfTrue="1" operator="lessThan">
      <formula>H27</formula>
    </cfRule>
    <cfRule type="cellIs" dxfId="1614" priority="1616" stopIfTrue="1" operator="lessThan">
      <formula>I91</formula>
    </cfRule>
  </conditionalFormatting>
  <conditionalFormatting sqref="L66">
    <cfRule type="cellIs" dxfId="1613" priority="1614" stopIfTrue="1" operator="lessThan">
      <formula>J91</formula>
    </cfRule>
  </conditionalFormatting>
  <conditionalFormatting sqref="M66">
    <cfRule type="cellIs" dxfId="1612" priority="1612" stopIfTrue="1" operator="lessThan">
      <formula>J27</formula>
    </cfRule>
    <cfRule type="cellIs" dxfId="1611" priority="1613" stopIfTrue="1" operator="lessThan">
      <formula>K91</formula>
    </cfRule>
  </conditionalFormatting>
  <conditionalFormatting sqref="I67">
    <cfRule type="cellIs" dxfId="1610" priority="1611" stopIfTrue="1" operator="lessThan">
      <formula>F28</formula>
    </cfRule>
  </conditionalFormatting>
  <conditionalFormatting sqref="K67">
    <cfRule type="cellIs" dxfId="1609" priority="1610" stopIfTrue="1" operator="lessThan">
      <formula>H28</formula>
    </cfRule>
  </conditionalFormatting>
  <conditionalFormatting sqref="M67">
    <cfRule type="cellIs" dxfId="1608" priority="1609" stopIfTrue="1" operator="lessThan">
      <formula>J28</formula>
    </cfRule>
  </conditionalFormatting>
  <conditionalFormatting sqref="I68">
    <cfRule type="cellIs" dxfId="1607" priority="1608" stopIfTrue="1" operator="lessThan">
      <formula>F29</formula>
    </cfRule>
  </conditionalFormatting>
  <conditionalFormatting sqref="K68">
    <cfRule type="cellIs" dxfId="1606" priority="1607" stopIfTrue="1" operator="lessThan">
      <formula>H29</formula>
    </cfRule>
  </conditionalFormatting>
  <conditionalFormatting sqref="M68">
    <cfRule type="cellIs" dxfId="1605" priority="1606" stopIfTrue="1" operator="lessThan">
      <formula>J29</formula>
    </cfRule>
  </conditionalFormatting>
  <conditionalFormatting sqref="E69">
    <cfRule type="cellIs" dxfId="1604" priority="1605" stopIfTrue="1" operator="lessThan">
      <formula>C94</formula>
    </cfRule>
  </conditionalFormatting>
  <conditionalFormatting sqref="F69">
    <cfRule type="cellIs" dxfId="1603" priority="1604" stopIfTrue="1" operator="lessThan">
      <formula>D94</formula>
    </cfRule>
  </conditionalFormatting>
  <conditionalFormatting sqref="G69">
    <cfRule type="cellIs" dxfId="1602" priority="1603" stopIfTrue="1" operator="lessThan">
      <formula>E94</formula>
    </cfRule>
  </conditionalFormatting>
  <conditionalFormatting sqref="H69">
    <cfRule type="cellIs" dxfId="1601" priority="1602" stopIfTrue="1" operator="lessThan">
      <formula>F94</formula>
    </cfRule>
  </conditionalFormatting>
  <conditionalFormatting sqref="I69">
    <cfRule type="cellIs" dxfId="1600" priority="1600" stopIfTrue="1" operator="lessThan">
      <formula>F30</formula>
    </cfRule>
    <cfRule type="cellIs" dxfId="1599" priority="1601" stopIfTrue="1" operator="lessThan">
      <formula>G94</formula>
    </cfRule>
  </conditionalFormatting>
  <conditionalFormatting sqref="J69">
    <cfRule type="cellIs" dxfId="1598" priority="1599" stopIfTrue="1" operator="lessThan">
      <formula>H94</formula>
    </cfRule>
  </conditionalFormatting>
  <conditionalFormatting sqref="K69">
    <cfRule type="cellIs" dxfId="1597" priority="1597" stopIfTrue="1" operator="lessThan">
      <formula>H30</formula>
    </cfRule>
    <cfRule type="cellIs" dxfId="1596" priority="1598" stopIfTrue="1" operator="lessThan">
      <formula>I94</formula>
    </cfRule>
  </conditionalFormatting>
  <conditionalFormatting sqref="L69">
    <cfRule type="cellIs" dxfId="1595" priority="1596" stopIfTrue="1" operator="lessThan">
      <formula>J94</formula>
    </cfRule>
  </conditionalFormatting>
  <conditionalFormatting sqref="M69">
    <cfRule type="cellIs" dxfId="1594" priority="1594" stopIfTrue="1" operator="lessThan">
      <formula>J30</formula>
    </cfRule>
    <cfRule type="cellIs" dxfId="1593" priority="1595" stopIfTrue="1" operator="lessThan">
      <formula>K94</formula>
    </cfRule>
  </conditionalFormatting>
  <conditionalFormatting sqref="I70">
    <cfRule type="cellIs" dxfId="1592" priority="1593" stopIfTrue="1" operator="lessThan">
      <formula>F31</formula>
    </cfRule>
  </conditionalFormatting>
  <conditionalFormatting sqref="K70">
    <cfRule type="cellIs" dxfId="1591" priority="1592" stopIfTrue="1" operator="lessThan">
      <formula>H31</formula>
    </cfRule>
  </conditionalFormatting>
  <conditionalFormatting sqref="M70">
    <cfRule type="cellIs" dxfId="1590" priority="1591" stopIfTrue="1" operator="lessThan">
      <formula>J31</formula>
    </cfRule>
  </conditionalFormatting>
  <conditionalFormatting sqref="I71">
    <cfRule type="cellIs" dxfId="1589" priority="1590" stopIfTrue="1" operator="lessThan">
      <formula>F32</formula>
    </cfRule>
  </conditionalFormatting>
  <conditionalFormatting sqref="K71">
    <cfRule type="cellIs" dxfId="1588" priority="1589" stopIfTrue="1" operator="lessThan">
      <formula>H32</formula>
    </cfRule>
  </conditionalFormatting>
  <conditionalFormatting sqref="M71">
    <cfRule type="cellIs" dxfId="1587" priority="1588" stopIfTrue="1" operator="lessThan">
      <formula>J32</formula>
    </cfRule>
  </conditionalFormatting>
  <conditionalFormatting sqref="E72">
    <cfRule type="cellIs" dxfId="1586" priority="1587" stopIfTrue="1" operator="lessThan">
      <formula>C97</formula>
    </cfRule>
  </conditionalFormatting>
  <conditionalFormatting sqref="F72">
    <cfRule type="cellIs" dxfId="1585" priority="1586" stopIfTrue="1" operator="lessThan">
      <formula>D97</formula>
    </cfRule>
  </conditionalFormatting>
  <conditionalFormatting sqref="G72">
    <cfRule type="cellIs" dxfId="1584" priority="1585" stopIfTrue="1" operator="lessThan">
      <formula>E97</formula>
    </cfRule>
  </conditionalFormatting>
  <conditionalFormatting sqref="H72">
    <cfRule type="cellIs" dxfId="1583" priority="1584" stopIfTrue="1" operator="lessThan">
      <formula>F97</formula>
    </cfRule>
  </conditionalFormatting>
  <conditionalFormatting sqref="I72">
    <cfRule type="cellIs" dxfId="1582" priority="1582" stopIfTrue="1" operator="lessThan">
      <formula>F33</formula>
    </cfRule>
    <cfRule type="cellIs" dxfId="1581" priority="1583" stopIfTrue="1" operator="lessThan">
      <formula>G97</formula>
    </cfRule>
  </conditionalFormatting>
  <conditionalFormatting sqref="J72">
    <cfRule type="cellIs" dxfId="1580" priority="1581" stopIfTrue="1" operator="lessThan">
      <formula>H97</formula>
    </cfRule>
  </conditionalFormatting>
  <conditionalFormatting sqref="K72">
    <cfRule type="cellIs" dxfId="1579" priority="1579" stopIfTrue="1" operator="lessThan">
      <formula>H33</formula>
    </cfRule>
    <cfRule type="cellIs" dxfId="1578" priority="1580" stopIfTrue="1" operator="lessThan">
      <formula>I97</formula>
    </cfRule>
  </conditionalFormatting>
  <conditionalFormatting sqref="L72">
    <cfRule type="cellIs" dxfId="1577" priority="1578" stopIfTrue="1" operator="lessThan">
      <formula>J97</formula>
    </cfRule>
  </conditionalFormatting>
  <conditionalFormatting sqref="M72">
    <cfRule type="cellIs" dxfId="1576" priority="1576" stopIfTrue="1" operator="lessThan">
      <formula>J33</formula>
    </cfRule>
    <cfRule type="cellIs" dxfId="1575" priority="1577" stopIfTrue="1" operator="lessThan">
      <formula>K97</formula>
    </cfRule>
  </conditionalFormatting>
  <conditionalFormatting sqref="I73">
    <cfRule type="cellIs" dxfId="1574" priority="1575" stopIfTrue="1" operator="lessThan">
      <formula>F34</formula>
    </cfRule>
  </conditionalFormatting>
  <conditionalFormatting sqref="K73">
    <cfRule type="cellIs" dxfId="1573" priority="1574" stopIfTrue="1" operator="lessThan">
      <formula>H34</formula>
    </cfRule>
  </conditionalFormatting>
  <conditionalFormatting sqref="M73">
    <cfRule type="cellIs" dxfId="1572" priority="1573" stopIfTrue="1" operator="lessThan">
      <formula>J34</formula>
    </cfRule>
  </conditionalFormatting>
  <conditionalFormatting sqref="I74">
    <cfRule type="cellIs" dxfId="1571" priority="1572" stopIfTrue="1" operator="lessThan">
      <formula>F35</formula>
    </cfRule>
  </conditionalFormatting>
  <conditionalFormatting sqref="K74">
    <cfRule type="cellIs" dxfId="1570" priority="1571" stopIfTrue="1" operator="lessThan">
      <formula>H35</formula>
    </cfRule>
  </conditionalFormatting>
  <conditionalFormatting sqref="M74">
    <cfRule type="cellIs" dxfId="1569" priority="1570" stopIfTrue="1" operator="lessThan">
      <formula>J35</formula>
    </cfRule>
  </conditionalFormatting>
  <conditionalFormatting sqref="E75">
    <cfRule type="cellIs" dxfId="1568" priority="1569" stopIfTrue="1" operator="lessThan">
      <formula>C100</formula>
    </cfRule>
  </conditionalFormatting>
  <conditionalFormatting sqref="F75">
    <cfRule type="cellIs" dxfId="1567" priority="1568" stopIfTrue="1" operator="lessThan">
      <formula>D100</formula>
    </cfRule>
  </conditionalFormatting>
  <conditionalFormatting sqref="G75">
    <cfRule type="cellIs" dxfId="1566" priority="1567" stopIfTrue="1" operator="lessThan">
      <formula>E100</formula>
    </cfRule>
  </conditionalFormatting>
  <conditionalFormatting sqref="H75">
    <cfRule type="cellIs" dxfId="1565" priority="1566" stopIfTrue="1" operator="lessThan">
      <formula>F100</formula>
    </cfRule>
  </conditionalFormatting>
  <conditionalFormatting sqref="I75">
    <cfRule type="cellIs" dxfId="1564" priority="1564" stopIfTrue="1" operator="lessThan">
      <formula>F36</formula>
    </cfRule>
    <cfRule type="cellIs" dxfId="1563" priority="1565" stopIfTrue="1" operator="lessThan">
      <formula>G100</formula>
    </cfRule>
  </conditionalFormatting>
  <conditionalFormatting sqref="J75">
    <cfRule type="cellIs" dxfId="1562" priority="1563" stopIfTrue="1" operator="lessThan">
      <formula>H100</formula>
    </cfRule>
  </conditionalFormatting>
  <conditionalFormatting sqref="K75">
    <cfRule type="cellIs" dxfId="1561" priority="1561" stopIfTrue="1" operator="lessThan">
      <formula>H36</formula>
    </cfRule>
    <cfRule type="cellIs" dxfId="1560" priority="1562" stopIfTrue="1" operator="lessThan">
      <formula>I100</formula>
    </cfRule>
  </conditionalFormatting>
  <conditionalFormatting sqref="L75">
    <cfRule type="cellIs" dxfId="1559" priority="1560" stopIfTrue="1" operator="lessThan">
      <formula>J100</formula>
    </cfRule>
  </conditionalFormatting>
  <conditionalFormatting sqref="M75">
    <cfRule type="cellIs" dxfId="1558" priority="1558" stopIfTrue="1" operator="lessThan">
      <formula>J36</formula>
    </cfRule>
    <cfRule type="cellIs" dxfId="1557" priority="1559" stopIfTrue="1" operator="lessThan">
      <formula>K100</formula>
    </cfRule>
  </conditionalFormatting>
  <conditionalFormatting sqref="I76">
    <cfRule type="cellIs" dxfId="1556" priority="1557" stopIfTrue="1" operator="lessThan">
      <formula>F37</formula>
    </cfRule>
  </conditionalFormatting>
  <conditionalFormatting sqref="K76">
    <cfRule type="cellIs" dxfId="1555" priority="1556" stopIfTrue="1" operator="lessThan">
      <formula>H37</formula>
    </cfRule>
  </conditionalFormatting>
  <conditionalFormatting sqref="M76">
    <cfRule type="cellIs" dxfId="1554" priority="1555" stopIfTrue="1" operator="lessThan">
      <formula>J37</formula>
    </cfRule>
  </conditionalFormatting>
  <conditionalFormatting sqref="I77">
    <cfRule type="cellIs" dxfId="1553" priority="1554" stopIfTrue="1" operator="lessThan">
      <formula>F38</formula>
    </cfRule>
  </conditionalFormatting>
  <conditionalFormatting sqref="K77">
    <cfRule type="cellIs" dxfId="1552" priority="1553" stopIfTrue="1" operator="lessThan">
      <formula>H38</formula>
    </cfRule>
  </conditionalFormatting>
  <conditionalFormatting sqref="M77">
    <cfRule type="cellIs" dxfId="1551" priority="1552" stopIfTrue="1" operator="lessThan">
      <formula>J38</formula>
    </cfRule>
  </conditionalFormatting>
  <conditionalFormatting sqref="E78">
    <cfRule type="cellIs" dxfId="1550" priority="1551" stopIfTrue="1" operator="lessThan">
      <formula>C103</formula>
    </cfRule>
  </conditionalFormatting>
  <conditionalFormatting sqref="F78">
    <cfRule type="cellIs" dxfId="1549" priority="1550" stopIfTrue="1" operator="lessThan">
      <formula>D103</formula>
    </cfRule>
  </conditionalFormatting>
  <conditionalFormatting sqref="G78">
    <cfRule type="cellIs" dxfId="1548" priority="1549" stopIfTrue="1" operator="lessThan">
      <formula>E103</formula>
    </cfRule>
  </conditionalFormatting>
  <conditionalFormatting sqref="H78">
    <cfRule type="cellIs" dxfId="1547" priority="1548" stopIfTrue="1" operator="lessThan">
      <formula>F103</formula>
    </cfRule>
  </conditionalFormatting>
  <conditionalFormatting sqref="I78">
    <cfRule type="cellIs" dxfId="1546" priority="1546" stopIfTrue="1" operator="lessThan">
      <formula>F39</formula>
    </cfRule>
    <cfRule type="cellIs" dxfId="1545" priority="1547" stopIfTrue="1" operator="lessThan">
      <formula>G103</formula>
    </cfRule>
  </conditionalFormatting>
  <conditionalFormatting sqref="J78">
    <cfRule type="cellIs" dxfId="1544" priority="1545" stopIfTrue="1" operator="lessThan">
      <formula>H103</formula>
    </cfRule>
  </conditionalFormatting>
  <conditionalFormatting sqref="K78">
    <cfRule type="cellIs" dxfId="1543" priority="1543" stopIfTrue="1" operator="lessThan">
      <formula>H39</formula>
    </cfRule>
    <cfRule type="cellIs" dxfId="1542" priority="1544" stopIfTrue="1" operator="lessThan">
      <formula>I103</formula>
    </cfRule>
  </conditionalFormatting>
  <conditionalFormatting sqref="L78">
    <cfRule type="cellIs" dxfId="1541" priority="1542" stopIfTrue="1" operator="lessThan">
      <formula>J103</formula>
    </cfRule>
  </conditionalFormatting>
  <conditionalFormatting sqref="M78">
    <cfRule type="cellIs" dxfId="1540" priority="1540" stopIfTrue="1" operator="lessThan">
      <formula>J39</formula>
    </cfRule>
    <cfRule type="cellIs" dxfId="1539" priority="1541" stopIfTrue="1" operator="lessThan">
      <formula>K103</formula>
    </cfRule>
  </conditionalFormatting>
  <conditionalFormatting sqref="I79">
    <cfRule type="cellIs" dxfId="1538" priority="1539" stopIfTrue="1" operator="lessThan">
      <formula>F40</formula>
    </cfRule>
  </conditionalFormatting>
  <conditionalFormatting sqref="K79">
    <cfRule type="cellIs" dxfId="1537" priority="1538" stopIfTrue="1" operator="lessThan">
      <formula>H40</formula>
    </cfRule>
  </conditionalFormatting>
  <conditionalFormatting sqref="M79">
    <cfRule type="cellIs" dxfId="1536" priority="1537" stopIfTrue="1" operator="lessThan">
      <formula>J40</formula>
    </cfRule>
  </conditionalFormatting>
  <conditionalFormatting sqref="I80">
    <cfRule type="cellIs" dxfId="1535" priority="1536" stopIfTrue="1" operator="lessThan">
      <formula>F41</formula>
    </cfRule>
  </conditionalFormatting>
  <conditionalFormatting sqref="K80">
    <cfRule type="cellIs" dxfId="1534" priority="1535" stopIfTrue="1" operator="lessThan">
      <formula>H41</formula>
    </cfRule>
  </conditionalFormatting>
  <conditionalFormatting sqref="M80">
    <cfRule type="cellIs" dxfId="1533" priority="1534" stopIfTrue="1" operator="lessThan">
      <formula>J41</formula>
    </cfRule>
  </conditionalFormatting>
  <conditionalFormatting sqref="E81">
    <cfRule type="cellIs" dxfId="1532" priority="1533" stopIfTrue="1" operator="lessThan">
      <formula>C106</formula>
    </cfRule>
  </conditionalFormatting>
  <conditionalFormatting sqref="F81">
    <cfRule type="cellIs" dxfId="1531" priority="1532" stopIfTrue="1" operator="lessThan">
      <formula>D106</formula>
    </cfRule>
  </conditionalFormatting>
  <conditionalFormatting sqref="G81">
    <cfRule type="cellIs" dxfId="1530" priority="1531" stopIfTrue="1" operator="lessThan">
      <formula>E106</formula>
    </cfRule>
  </conditionalFormatting>
  <conditionalFormatting sqref="H81">
    <cfRule type="cellIs" dxfId="1529" priority="1530" stopIfTrue="1" operator="lessThan">
      <formula>F106</formula>
    </cfRule>
  </conditionalFormatting>
  <conditionalFormatting sqref="I81">
    <cfRule type="cellIs" dxfId="1528" priority="1528" stopIfTrue="1" operator="lessThan">
      <formula>F42</formula>
    </cfRule>
    <cfRule type="cellIs" dxfId="1527" priority="1529" stopIfTrue="1" operator="lessThan">
      <formula>G106</formula>
    </cfRule>
  </conditionalFormatting>
  <conditionalFormatting sqref="J81">
    <cfRule type="cellIs" dxfId="1526" priority="1527" stopIfTrue="1" operator="lessThan">
      <formula>H106</formula>
    </cfRule>
  </conditionalFormatting>
  <conditionalFormatting sqref="K81">
    <cfRule type="cellIs" dxfId="1525" priority="1525" stopIfTrue="1" operator="lessThan">
      <formula>H42</formula>
    </cfRule>
    <cfRule type="cellIs" dxfId="1524" priority="1526" stopIfTrue="1" operator="lessThan">
      <formula>I106</formula>
    </cfRule>
  </conditionalFormatting>
  <conditionalFormatting sqref="L81">
    <cfRule type="cellIs" dxfId="1523" priority="1524" stopIfTrue="1" operator="lessThan">
      <formula>J106</formula>
    </cfRule>
  </conditionalFormatting>
  <conditionalFormatting sqref="M81">
    <cfRule type="cellIs" dxfId="1522" priority="1522" stopIfTrue="1" operator="lessThan">
      <formula>J42</formula>
    </cfRule>
    <cfRule type="cellIs" dxfId="1521" priority="1523" stopIfTrue="1" operator="lessThan">
      <formula>K106</formula>
    </cfRule>
  </conditionalFormatting>
  <conditionalFormatting sqref="I82">
    <cfRule type="cellIs" dxfId="1520" priority="1521" stopIfTrue="1" operator="lessThan">
      <formula>F43</formula>
    </cfRule>
  </conditionalFormatting>
  <conditionalFormatting sqref="K82">
    <cfRule type="cellIs" dxfId="1519" priority="1520" stopIfTrue="1" operator="lessThan">
      <formula>H43</formula>
    </cfRule>
  </conditionalFormatting>
  <conditionalFormatting sqref="M82">
    <cfRule type="cellIs" dxfId="1518" priority="1519" stopIfTrue="1" operator="lessThan">
      <formula>J43</formula>
    </cfRule>
  </conditionalFormatting>
  <conditionalFormatting sqref="I83">
    <cfRule type="cellIs" dxfId="1517" priority="1518" stopIfTrue="1" operator="lessThan">
      <formula>F44</formula>
    </cfRule>
  </conditionalFormatting>
  <conditionalFormatting sqref="K83">
    <cfRule type="cellIs" dxfId="1516" priority="1517" stopIfTrue="1" operator="lessThan">
      <formula>H44</formula>
    </cfRule>
  </conditionalFormatting>
  <conditionalFormatting sqref="M83">
    <cfRule type="cellIs" dxfId="1515" priority="1516" stopIfTrue="1" operator="lessThan">
      <formula>J44</formula>
    </cfRule>
  </conditionalFormatting>
  <conditionalFormatting sqref="E84">
    <cfRule type="cellIs" dxfId="1514" priority="1515" stopIfTrue="1" operator="lessThan">
      <formula>C109</formula>
    </cfRule>
  </conditionalFormatting>
  <conditionalFormatting sqref="F84">
    <cfRule type="cellIs" dxfId="1513" priority="1514" stopIfTrue="1" operator="lessThan">
      <formula>D109</formula>
    </cfRule>
  </conditionalFormatting>
  <conditionalFormatting sqref="G84">
    <cfRule type="cellIs" dxfId="1512" priority="1513" stopIfTrue="1" operator="lessThan">
      <formula>E109</formula>
    </cfRule>
  </conditionalFormatting>
  <conditionalFormatting sqref="H84">
    <cfRule type="cellIs" dxfId="1511" priority="1512" stopIfTrue="1" operator="lessThan">
      <formula>F109</formula>
    </cfRule>
  </conditionalFormatting>
  <conditionalFormatting sqref="I84">
    <cfRule type="cellIs" dxfId="1510" priority="1510" stopIfTrue="1" operator="lessThan">
      <formula>F45</formula>
    </cfRule>
    <cfRule type="cellIs" dxfId="1509" priority="1511" stopIfTrue="1" operator="lessThan">
      <formula>G109</formula>
    </cfRule>
  </conditionalFormatting>
  <conditionalFormatting sqref="J84">
    <cfRule type="cellIs" dxfId="1508" priority="1509" stopIfTrue="1" operator="lessThan">
      <formula>H109</formula>
    </cfRule>
  </conditionalFormatting>
  <conditionalFormatting sqref="K84">
    <cfRule type="cellIs" dxfId="1507" priority="1507" stopIfTrue="1" operator="lessThan">
      <formula>H45</formula>
    </cfRule>
    <cfRule type="cellIs" dxfId="1506" priority="1508" stopIfTrue="1" operator="lessThan">
      <formula>I109</formula>
    </cfRule>
  </conditionalFormatting>
  <conditionalFormatting sqref="L84">
    <cfRule type="cellIs" dxfId="1505" priority="1506" stopIfTrue="1" operator="lessThan">
      <formula>J109</formula>
    </cfRule>
  </conditionalFormatting>
  <conditionalFormatting sqref="M84">
    <cfRule type="cellIs" dxfId="1504" priority="1504" stopIfTrue="1" operator="lessThan">
      <formula>J45</formula>
    </cfRule>
    <cfRule type="cellIs" dxfId="1503" priority="1505" stopIfTrue="1" operator="lessThan">
      <formula>K109</formula>
    </cfRule>
  </conditionalFormatting>
  <conditionalFormatting sqref="I85">
    <cfRule type="cellIs" dxfId="1502" priority="1503" stopIfTrue="1" operator="lessThan">
      <formula>F46</formula>
    </cfRule>
  </conditionalFormatting>
  <conditionalFormatting sqref="K85">
    <cfRule type="cellIs" dxfId="1501" priority="1502" stopIfTrue="1" operator="lessThan">
      <formula>H46</formula>
    </cfRule>
  </conditionalFormatting>
  <conditionalFormatting sqref="M85">
    <cfRule type="cellIs" dxfId="1500" priority="1501" stopIfTrue="1" operator="lessThan">
      <formula>J46</formula>
    </cfRule>
  </conditionalFormatting>
  <conditionalFormatting sqref="I86">
    <cfRule type="cellIs" dxfId="1499" priority="1500" stopIfTrue="1" operator="lessThan">
      <formula>F47</formula>
    </cfRule>
  </conditionalFormatting>
  <conditionalFormatting sqref="K86">
    <cfRule type="cellIs" dxfId="1498" priority="1499" stopIfTrue="1" operator="lessThan">
      <formula>H47</formula>
    </cfRule>
  </conditionalFormatting>
  <conditionalFormatting sqref="M86">
    <cfRule type="cellIs" dxfId="1497" priority="1498" stopIfTrue="1" operator="lessThan">
      <formula>J47</formula>
    </cfRule>
  </conditionalFormatting>
  <conditionalFormatting sqref="E87">
    <cfRule type="cellIs" dxfId="1496" priority="1497" stopIfTrue="1" operator="lessThan">
      <formula>C112</formula>
    </cfRule>
  </conditionalFormatting>
  <conditionalFormatting sqref="F87">
    <cfRule type="cellIs" dxfId="1495" priority="1496" stopIfTrue="1" operator="lessThan">
      <formula>D112</formula>
    </cfRule>
  </conditionalFormatting>
  <conditionalFormatting sqref="G87">
    <cfRule type="cellIs" dxfId="1494" priority="1495" stopIfTrue="1" operator="lessThan">
      <formula>E112</formula>
    </cfRule>
  </conditionalFormatting>
  <conditionalFormatting sqref="H87">
    <cfRule type="cellIs" dxfId="1493" priority="1494" stopIfTrue="1" operator="lessThan">
      <formula>F112</formula>
    </cfRule>
  </conditionalFormatting>
  <conditionalFormatting sqref="I87">
    <cfRule type="cellIs" dxfId="1492" priority="1492" stopIfTrue="1" operator="lessThan">
      <formula>F48</formula>
    </cfRule>
    <cfRule type="cellIs" dxfId="1491" priority="1493" stopIfTrue="1" operator="lessThan">
      <formula>G112</formula>
    </cfRule>
  </conditionalFormatting>
  <conditionalFormatting sqref="J87">
    <cfRule type="cellIs" dxfId="1490" priority="1491" stopIfTrue="1" operator="lessThan">
      <formula>H112</formula>
    </cfRule>
  </conditionalFormatting>
  <conditionalFormatting sqref="K87">
    <cfRule type="cellIs" dxfId="1489" priority="1489" stopIfTrue="1" operator="lessThan">
      <formula>H48</formula>
    </cfRule>
    <cfRule type="cellIs" dxfId="1488" priority="1490" stopIfTrue="1" operator="lessThan">
      <formula>I112</formula>
    </cfRule>
  </conditionalFormatting>
  <conditionalFormatting sqref="L87">
    <cfRule type="cellIs" dxfId="1487" priority="1488" stopIfTrue="1" operator="lessThan">
      <formula>J112</formula>
    </cfRule>
  </conditionalFormatting>
  <conditionalFormatting sqref="M87">
    <cfRule type="cellIs" dxfId="1486" priority="1486" stopIfTrue="1" operator="lessThan">
      <formula>J48</formula>
    </cfRule>
    <cfRule type="cellIs" dxfId="1485" priority="1487" stopIfTrue="1" operator="lessThan">
      <formula>K112</formula>
    </cfRule>
  </conditionalFormatting>
  <conditionalFormatting sqref="I88">
    <cfRule type="cellIs" dxfId="1484" priority="1485" stopIfTrue="1" operator="lessThan">
      <formula>F49</formula>
    </cfRule>
  </conditionalFormatting>
  <conditionalFormatting sqref="K88">
    <cfRule type="cellIs" dxfId="1483" priority="1484" stopIfTrue="1" operator="lessThan">
      <formula>H49</formula>
    </cfRule>
  </conditionalFormatting>
  <conditionalFormatting sqref="M88">
    <cfRule type="cellIs" dxfId="1482" priority="1483" stopIfTrue="1" operator="lessThan">
      <formula>J49</formula>
    </cfRule>
  </conditionalFormatting>
  <conditionalFormatting sqref="I89">
    <cfRule type="cellIs" dxfId="1481" priority="1482" stopIfTrue="1" operator="lessThan">
      <formula>F50</formula>
    </cfRule>
  </conditionalFormatting>
  <conditionalFormatting sqref="K89">
    <cfRule type="cellIs" dxfId="1480" priority="1481" stopIfTrue="1" operator="lessThan">
      <formula>H50</formula>
    </cfRule>
  </conditionalFormatting>
  <conditionalFormatting sqref="M89">
    <cfRule type="cellIs" dxfId="1479" priority="1480" stopIfTrue="1" operator="lessThan">
      <formula>J50</formula>
    </cfRule>
  </conditionalFormatting>
  <conditionalFormatting sqref="E90">
    <cfRule type="cellIs" dxfId="1478" priority="1479" stopIfTrue="1" operator="lessThan">
      <formula>C115</formula>
    </cfRule>
  </conditionalFormatting>
  <conditionalFormatting sqref="F90">
    <cfRule type="cellIs" dxfId="1477" priority="1478" stopIfTrue="1" operator="lessThan">
      <formula>D115</formula>
    </cfRule>
  </conditionalFormatting>
  <conditionalFormatting sqref="G90">
    <cfRule type="cellIs" dxfId="1476" priority="1477" stopIfTrue="1" operator="lessThan">
      <formula>E115</formula>
    </cfRule>
  </conditionalFormatting>
  <conditionalFormatting sqref="H90">
    <cfRule type="cellIs" dxfId="1475" priority="1476" stopIfTrue="1" operator="lessThan">
      <formula>F115</formula>
    </cfRule>
  </conditionalFormatting>
  <conditionalFormatting sqref="I90">
    <cfRule type="cellIs" dxfId="1474" priority="1474" stopIfTrue="1" operator="lessThan">
      <formula>F51</formula>
    </cfRule>
    <cfRule type="cellIs" dxfId="1473" priority="1475" stopIfTrue="1" operator="lessThan">
      <formula>G115</formula>
    </cfRule>
  </conditionalFormatting>
  <conditionalFormatting sqref="J90">
    <cfRule type="cellIs" dxfId="1472" priority="1473" stopIfTrue="1" operator="lessThan">
      <formula>H115</formula>
    </cfRule>
  </conditionalFormatting>
  <conditionalFormatting sqref="K90">
    <cfRule type="cellIs" dxfId="1471" priority="1471" stopIfTrue="1" operator="lessThan">
      <formula>H51</formula>
    </cfRule>
    <cfRule type="cellIs" dxfId="1470" priority="1472" stopIfTrue="1" operator="lessThan">
      <formula>I115</formula>
    </cfRule>
  </conditionalFormatting>
  <conditionalFormatting sqref="L90">
    <cfRule type="cellIs" dxfId="1469" priority="1470" stopIfTrue="1" operator="lessThan">
      <formula>J115</formula>
    </cfRule>
  </conditionalFormatting>
  <conditionalFormatting sqref="M90">
    <cfRule type="cellIs" dxfId="1468" priority="1468" stopIfTrue="1" operator="lessThan">
      <formula>J51</formula>
    </cfRule>
    <cfRule type="cellIs" dxfId="1467" priority="1469" stopIfTrue="1" operator="lessThan">
      <formula>K115</formula>
    </cfRule>
  </conditionalFormatting>
  <conditionalFormatting sqref="I91">
    <cfRule type="cellIs" dxfId="1466" priority="1467" stopIfTrue="1" operator="lessThan">
      <formula>F52</formula>
    </cfRule>
  </conditionalFormatting>
  <conditionalFormatting sqref="K91">
    <cfRule type="cellIs" dxfId="1465" priority="1466" stopIfTrue="1" operator="lessThan">
      <formula>H52</formula>
    </cfRule>
  </conditionalFormatting>
  <conditionalFormatting sqref="M91">
    <cfRule type="cellIs" dxfId="1464" priority="1465" stopIfTrue="1" operator="lessThan">
      <formula>J52</formula>
    </cfRule>
  </conditionalFormatting>
  <conditionalFormatting sqref="I92">
    <cfRule type="cellIs" dxfId="1463" priority="1464" stopIfTrue="1" operator="lessThan">
      <formula>F53</formula>
    </cfRule>
  </conditionalFormatting>
  <conditionalFormatting sqref="K92">
    <cfRule type="cellIs" dxfId="1462" priority="1463" stopIfTrue="1" operator="lessThan">
      <formula>H53</formula>
    </cfRule>
  </conditionalFormatting>
  <conditionalFormatting sqref="M92">
    <cfRule type="cellIs" dxfId="1461" priority="1462" stopIfTrue="1" operator="lessThan">
      <formula>J53</formula>
    </cfRule>
  </conditionalFormatting>
  <conditionalFormatting sqref="E93">
    <cfRule type="cellIs" dxfId="1460" priority="1461" stopIfTrue="1" operator="lessThan">
      <formula>C118</formula>
    </cfRule>
  </conditionalFormatting>
  <conditionalFormatting sqref="F93">
    <cfRule type="cellIs" dxfId="1459" priority="1460" stopIfTrue="1" operator="lessThan">
      <formula>D118</formula>
    </cfRule>
  </conditionalFormatting>
  <conditionalFormatting sqref="G93">
    <cfRule type="cellIs" dxfId="1458" priority="1459" stopIfTrue="1" operator="lessThan">
      <formula>E118</formula>
    </cfRule>
  </conditionalFormatting>
  <conditionalFormatting sqref="H93">
    <cfRule type="cellIs" dxfId="1457" priority="1458" stopIfTrue="1" operator="lessThan">
      <formula>F118</formula>
    </cfRule>
  </conditionalFormatting>
  <conditionalFormatting sqref="I93">
    <cfRule type="cellIs" dxfId="1456" priority="1456" stopIfTrue="1" operator="lessThan">
      <formula>F54</formula>
    </cfRule>
    <cfRule type="cellIs" dxfId="1455" priority="1457" stopIfTrue="1" operator="lessThan">
      <formula>G118</formula>
    </cfRule>
  </conditionalFormatting>
  <conditionalFormatting sqref="J93">
    <cfRule type="cellIs" dxfId="1454" priority="1455" stopIfTrue="1" operator="lessThan">
      <formula>H118</formula>
    </cfRule>
  </conditionalFormatting>
  <conditionalFormatting sqref="K93">
    <cfRule type="cellIs" dxfId="1453" priority="1453" stopIfTrue="1" operator="lessThan">
      <formula>H54</formula>
    </cfRule>
    <cfRule type="cellIs" dxfId="1452" priority="1454" stopIfTrue="1" operator="lessThan">
      <formula>I118</formula>
    </cfRule>
  </conditionalFormatting>
  <conditionalFormatting sqref="L93">
    <cfRule type="cellIs" dxfId="1451" priority="1452" stopIfTrue="1" operator="lessThan">
      <formula>J118</formula>
    </cfRule>
  </conditionalFormatting>
  <conditionalFormatting sqref="M93">
    <cfRule type="cellIs" dxfId="1450" priority="1450" stopIfTrue="1" operator="lessThan">
      <formula>J54</formula>
    </cfRule>
    <cfRule type="cellIs" dxfId="1449" priority="1451" stopIfTrue="1" operator="lessThan">
      <formula>K118</formula>
    </cfRule>
  </conditionalFormatting>
  <conditionalFormatting sqref="I94">
    <cfRule type="cellIs" dxfId="1448" priority="1449" stopIfTrue="1" operator="lessThan">
      <formula>F55</formula>
    </cfRule>
  </conditionalFormatting>
  <conditionalFormatting sqref="K94">
    <cfRule type="cellIs" dxfId="1447" priority="1448" stopIfTrue="1" operator="lessThan">
      <formula>H55</formula>
    </cfRule>
  </conditionalFormatting>
  <conditionalFormatting sqref="M94">
    <cfRule type="cellIs" dxfId="1446" priority="1447" stopIfTrue="1" operator="lessThan">
      <formula>J55</formula>
    </cfRule>
  </conditionalFormatting>
  <conditionalFormatting sqref="I95">
    <cfRule type="cellIs" dxfId="1445" priority="1446" stopIfTrue="1" operator="lessThan">
      <formula>F56</formula>
    </cfRule>
  </conditionalFormatting>
  <conditionalFormatting sqref="K95">
    <cfRule type="cellIs" dxfId="1444" priority="1445" stopIfTrue="1" operator="lessThan">
      <formula>H56</formula>
    </cfRule>
  </conditionalFormatting>
  <conditionalFormatting sqref="M95">
    <cfRule type="cellIs" dxfId="1443" priority="1444" stopIfTrue="1" operator="lessThan">
      <formula>J56</formula>
    </cfRule>
  </conditionalFormatting>
  <conditionalFormatting sqref="E96">
    <cfRule type="cellIs" dxfId="1442" priority="1443" stopIfTrue="1" operator="lessThan">
      <formula>C121</formula>
    </cfRule>
  </conditionalFormatting>
  <conditionalFormatting sqref="F96">
    <cfRule type="cellIs" dxfId="1441" priority="1442" stopIfTrue="1" operator="lessThan">
      <formula>D121</formula>
    </cfRule>
  </conditionalFormatting>
  <conditionalFormatting sqref="G96">
    <cfRule type="cellIs" dxfId="1440" priority="1441" stopIfTrue="1" operator="lessThan">
      <formula>E121</formula>
    </cfRule>
  </conditionalFormatting>
  <conditionalFormatting sqref="H96">
    <cfRule type="cellIs" dxfId="1439" priority="1440" stopIfTrue="1" operator="lessThan">
      <formula>F121</formula>
    </cfRule>
  </conditionalFormatting>
  <conditionalFormatting sqref="I96">
    <cfRule type="cellIs" dxfId="1438" priority="1438" stopIfTrue="1" operator="lessThan">
      <formula>F57</formula>
    </cfRule>
    <cfRule type="cellIs" dxfId="1437" priority="1439" stopIfTrue="1" operator="lessThan">
      <formula>G121</formula>
    </cfRule>
  </conditionalFormatting>
  <conditionalFormatting sqref="J96">
    <cfRule type="cellIs" dxfId="1436" priority="1437" stopIfTrue="1" operator="lessThan">
      <formula>H121</formula>
    </cfRule>
  </conditionalFormatting>
  <conditionalFormatting sqref="K96">
    <cfRule type="cellIs" dxfId="1435" priority="1435" stopIfTrue="1" operator="lessThan">
      <formula>H57</formula>
    </cfRule>
    <cfRule type="cellIs" dxfId="1434" priority="1436" stopIfTrue="1" operator="lessThan">
      <formula>I121</formula>
    </cfRule>
  </conditionalFormatting>
  <conditionalFormatting sqref="L96">
    <cfRule type="cellIs" dxfId="1433" priority="1434" stopIfTrue="1" operator="lessThan">
      <formula>J121</formula>
    </cfRule>
  </conditionalFormatting>
  <conditionalFormatting sqref="M96">
    <cfRule type="cellIs" dxfId="1432" priority="1432" stopIfTrue="1" operator="lessThan">
      <formula>J57</formula>
    </cfRule>
    <cfRule type="cellIs" dxfId="1431" priority="1433" stopIfTrue="1" operator="lessThan">
      <formula>K121</formula>
    </cfRule>
  </conditionalFormatting>
  <conditionalFormatting sqref="I97">
    <cfRule type="cellIs" dxfId="1430" priority="1431" stopIfTrue="1" operator="lessThan">
      <formula>F58</formula>
    </cfRule>
  </conditionalFormatting>
  <conditionalFormatting sqref="K97">
    <cfRule type="cellIs" dxfId="1429" priority="1430" stopIfTrue="1" operator="lessThan">
      <formula>H58</formula>
    </cfRule>
  </conditionalFormatting>
  <conditionalFormatting sqref="M97">
    <cfRule type="cellIs" dxfId="1428" priority="1429" stopIfTrue="1" operator="lessThan">
      <formula>J58</formula>
    </cfRule>
  </conditionalFormatting>
  <conditionalFormatting sqref="I98">
    <cfRule type="cellIs" dxfId="1427" priority="1428" stopIfTrue="1" operator="lessThan">
      <formula>F59</formula>
    </cfRule>
  </conditionalFormatting>
  <conditionalFormatting sqref="K98">
    <cfRule type="cellIs" dxfId="1426" priority="1427" stopIfTrue="1" operator="lessThan">
      <formula>H59</formula>
    </cfRule>
  </conditionalFormatting>
  <conditionalFormatting sqref="M98">
    <cfRule type="cellIs" dxfId="1425" priority="1426" stopIfTrue="1" operator="lessThan">
      <formula>J59</formula>
    </cfRule>
  </conditionalFormatting>
  <conditionalFormatting sqref="E99">
    <cfRule type="cellIs" dxfId="1424" priority="1425" stopIfTrue="1" operator="lessThan">
      <formula>C124</formula>
    </cfRule>
  </conditionalFormatting>
  <conditionalFormatting sqref="F99">
    <cfRule type="cellIs" dxfId="1423" priority="1424" stopIfTrue="1" operator="lessThan">
      <formula>D124</formula>
    </cfRule>
  </conditionalFormatting>
  <conditionalFormatting sqref="G99">
    <cfRule type="cellIs" dxfId="1422" priority="1423" stopIfTrue="1" operator="lessThan">
      <formula>E124</formula>
    </cfRule>
  </conditionalFormatting>
  <conditionalFormatting sqref="H99">
    <cfRule type="cellIs" dxfId="1421" priority="1422" stopIfTrue="1" operator="lessThan">
      <formula>F124</formula>
    </cfRule>
  </conditionalFormatting>
  <conditionalFormatting sqref="I99">
    <cfRule type="cellIs" dxfId="1420" priority="1420" stopIfTrue="1" operator="lessThan">
      <formula>F60</formula>
    </cfRule>
    <cfRule type="cellIs" dxfId="1419" priority="1421" stopIfTrue="1" operator="lessThan">
      <formula>G124</formula>
    </cfRule>
  </conditionalFormatting>
  <conditionalFormatting sqref="J99">
    <cfRule type="cellIs" dxfId="1418" priority="1419" stopIfTrue="1" operator="lessThan">
      <formula>H124</formula>
    </cfRule>
  </conditionalFormatting>
  <conditionalFormatting sqref="K99">
    <cfRule type="cellIs" dxfId="1417" priority="1417" stopIfTrue="1" operator="lessThan">
      <formula>H60</formula>
    </cfRule>
    <cfRule type="cellIs" dxfId="1416" priority="1418" stopIfTrue="1" operator="lessThan">
      <formula>I124</formula>
    </cfRule>
  </conditionalFormatting>
  <conditionalFormatting sqref="L99">
    <cfRule type="cellIs" dxfId="1415" priority="1416" stopIfTrue="1" operator="lessThan">
      <formula>J124</formula>
    </cfRule>
  </conditionalFormatting>
  <conditionalFormatting sqref="M99">
    <cfRule type="cellIs" dxfId="1414" priority="1414" stopIfTrue="1" operator="lessThan">
      <formula>J60</formula>
    </cfRule>
    <cfRule type="cellIs" dxfId="1413" priority="1415" stopIfTrue="1" operator="lessThan">
      <formula>K124</formula>
    </cfRule>
  </conditionalFormatting>
  <conditionalFormatting sqref="I100">
    <cfRule type="cellIs" dxfId="1412" priority="1413" stopIfTrue="1" operator="lessThan">
      <formula>F61</formula>
    </cfRule>
  </conditionalFormatting>
  <conditionalFormatting sqref="K100">
    <cfRule type="cellIs" dxfId="1411" priority="1412" stopIfTrue="1" operator="lessThan">
      <formula>H61</formula>
    </cfRule>
  </conditionalFormatting>
  <conditionalFormatting sqref="M100">
    <cfRule type="cellIs" dxfId="1410" priority="1411" stopIfTrue="1" operator="lessThan">
      <formula>J61</formula>
    </cfRule>
  </conditionalFormatting>
  <conditionalFormatting sqref="I101">
    <cfRule type="cellIs" dxfId="1409" priority="1410" stopIfTrue="1" operator="lessThan">
      <formula>F62</formula>
    </cfRule>
  </conditionalFormatting>
  <conditionalFormatting sqref="K101">
    <cfRule type="cellIs" dxfId="1408" priority="1409" stopIfTrue="1" operator="lessThan">
      <formula>H62</formula>
    </cfRule>
  </conditionalFormatting>
  <conditionalFormatting sqref="M101">
    <cfRule type="cellIs" dxfId="1407" priority="1408" stopIfTrue="1" operator="lessThan">
      <formula>J62</formula>
    </cfRule>
  </conditionalFormatting>
  <conditionalFormatting sqref="E102">
    <cfRule type="cellIs" dxfId="1406" priority="1407" stopIfTrue="1" operator="lessThan">
      <formula>C127</formula>
    </cfRule>
  </conditionalFormatting>
  <conditionalFormatting sqref="F102">
    <cfRule type="cellIs" dxfId="1405" priority="1406" stopIfTrue="1" operator="lessThan">
      <formula>D127</formula>
    </cfRule>
  </conditionalFormatting>
  <conditionalFormatting sqref="G102">
    <cfRule type="cellIs" dxfId="1404" priority="1405" stopIfTrue="1" operator="lessThan">
      <formula>E127</formula>
    </cfRule>
  </conditionalFormatting>
  <conditionalFormatting sqref="H102">
    <cfRule type="cellIs" dxfId="1403" priority="1404" stopIfTrue="1" operator="lessThan">
      <formula>F127</formula>
    </cfRule>
  </conditionalFormatting>
  <conditionalFormatting sqref="I102">
    <cfRule type="cellIs" dxfId="1402" priority="1402" stopIfTrue="1" operator="lessThan">
      <formula>F63</formula>
    </cfRule>
    <cfRule type="cellIs" dxfId="1401" priority="1403" stopIfTrue="1" operator="lessThan">
      <formula>G127</formula>
    </cfRule>
  </conditionalFormatting>
  <conditionalFormatting sqref="J102">
    <cfRule type="cellIs" dxfId="1400" priority="1401" stopIfTrue="1" operator="lessThan">
      <formula>H127</formula>
    </cfRule>
  </conditionalFormatting>
  <conditionalFormatting sqref="K102">
    <cfRule type="cellIs" dxfId="1399" priority="1399" stopIfTrue="1" operator="lessThan">
      <formula>H63</formula>
    </cfRule>
    <cfRule type="cellIs" dxfId="1398" priority="1400" stopIfTrue="1" operator="lessThan">
      <formula>I127</formula>
    </cfRule>
  </conditionalFormatting>
  <conditionalFormatting sqref="L102">
    <cfRule type="cellIs" dxfId="1397" priority="1398" stopIfTrue="1" operator="lessThan">
      <formula>J127</formula>
    </cfRule>
  </conditionalFormatting>
  <conditionalFormatting sqref="M102">
    <cfRule type="cellIs" dxfId="1396" priority="1396" stopIfTrue="1" operator="lessThan">
      <formula>J63</formula>
    </cfRule>
    <cfRule type="cellIs" dxfId="1395" priority="1397" stopIfTrue="1" operator="lessThan">
      <formula>K127</formula>
    </cfRule>
  </conditionalFormatting>
  <conditionalFormatting sqref="I103">
    <cfRule type="cellIs" dxfId="1394" priority="1395" stopIfTrue="1" operator="lessThan">
      <formula>F64</formula>
    </cfRule>
  </conditionalFormatting>
  <conditionalFormatting sqref="K103">
    <cfRule type="cellIs" dxfId="1393" priority="1394" stopIfTrue="1" operator="lessThan">
      <formula>H64</formula>
    </cfRule>
  </conditionalFormatting>
  <conditionalFormatting sqref="M103">
    <cfRule type="cellIs" dxfId="1392" priority="1393" stopIfTrue="1" operator="lessThan">
      <formula>J64</formula>
    </cfRule>
  </conditionalFormatting>
  <conditionalFormatting sqref="I104">
    <cfRule type="cellIs" dxfId="1391" priority="1392" stopIfTrue="1" operator="lessThan">
      <formula>F65</formula>
    </cfRule>
  </conditionalFormatting>
  <conditionalFormatting sqref="K104">
    <cfRule type="cellIs" dxfId="1390" priority="1391" stopIfTrue="1" operator="lessThan">
      <formula>H65</formula>
    </cfRule>
  </conditionalFormatting>
  <conditionalFormatting sqref="M104">
    <cfRule type="cellIs" dxfId="1389" priority="1390" stopIfTrue="1" operator="lessThan">
      <formula>J65</formula>
    </cfRule>
  </conditionalFormatting>
  <conditionalFormatting sqref="E105">
    <cfRule type="cellIs" dxfId="1388" priority="1389" stopIfTrue="1" operator="lessThan">
      <formula>C130</formula>
    </cfRule>
  </conditionalFormatting>
  <conditionalFormatting sqref="F105">
    <cfRule type="cellIs" dxfId="1387" priority="1388" stopIfTrue="1" operator="lessThan">
      <formula>D130</formula>
    </cfRule>
  </conditionalFormatting>
  <conditionalFormatting sqref="G105">
    <cfRule type="cellIs" dxfId="1386" priority="1387" stopIfTrue="1" operator="lessThan">
      <formula>E130</formula>
    </cfRule>
  </conditionalFormatting>
  <conditionalFormatting sqref="H105">
    <cfRule type="cellIs" dxfId="1385" priority="1386" stopIfTrue="1" operator="lessThan">
      <formula>F130</formula>
    </cfRule>
  </conditionalFormatting>
  <conditionalFormatting sqref="I105">
    <cfRule type="cellIs" dxfId="1384" priority="1384" stopIfTrue="1" operator="lessThan">
      <formula>F66</formula>
    </cfRule>
    <cfRule type="cellIs" dxfId="1383" priority="1385" stopIfTrue="1" operator="lessThan">
      <formula>G130</formula>
    </cfRule>
  </conditionalFormatting>
  <conditionalFormatting sqref="J105">
    <cfRule type="cellIs" dxfId="1382" priority="1383" stopIfTrue="1" operator="lessThan">
      <formula>H130</formula>
    </cfRule>
  </conditionalFormatting>
  <conditionalFormatting sqref="K105">
    <cfRule type="cellIs" dxfId="1381" priority="1381" stopIfTrue="1" operator="lessThan">
      <formula>H66</formula>
    </cfRule>
    <cfRule type="cellIs" dxfId="1380" priority="1382" stopIfTrue="1" operator="lessThan">
      <formula>I130</formula>
    </cfRule>
  </conditionalFormatting>
  <conditionalFormatting sqref="L105">
    <cfRule type="cellIs" dxfId="1379" priority="1380" stopIfTrue="1" operator="lessThan">
      <formula>J130</formula>
    </cfRule>
  </conditionalFormatting>
  <conditionalFormatting sqref="M105">
    <cfRule type="cellIs" dxfId="1378" priority="1378" stopIfTrue="1" operator="lessThan">
      <formula>J66</formula>
    </cfRule>
    <cfRule type="cellIs" dxfId="1377" priority="1379" stopIfTrue="1" operator="lessThan">
      <formula>K130</formula>
    </cfRule>
  </conditionalFormatting>
  <conditionalFormatting sqref="I106">
    <cfRule type="cellIs" dxfId="1376" priority="1377" stopIfTrue="1" operator="lessThan">
      <formula>F67</formula>
    </cfRule>
  </conditionalFormatting>
  <conditionalFormatting sqref="K106">
    <cfRule type="cellIs" dxfId="1375" priority="1376" stopIfTrue="1" operator="lessThan">
      <formula>H67</formula>
    </cfRule>
  </conditionalFormatting>
  <conditionalFormatting sqref="M106">
    <cfRule type="cellIs" dxfId="1374" priority="1375" stopIfTrue="1" operator="lessThan">
      <formula>J67</formula>
    </cfRule>
  </conditionalFormatting>
  <conditionalFormatting sqref="I107">
    <cfRule type="cellIs" dxfId="1373" priority="1374" stopIfTrue="1" operator="lessThan">
      <formula>F68</formula>
    </cfRule>
  </conditionalFormatting>
  <conditionalFormatting sqref="K107">
    <cfRule type="cellIs" dxfId="1372" priority="1373" stopIfTrue="1" operator="lessThan">
      <formula>H68</formula>
    </cfRule>
  </conditionalFormatting>
  <conditionalFormatting sqref="M107">
    <cfRule type="cellIs" dxfId="1371" priority="1372" stopIfTrue="1" operator="lessThan">
      <formula>J68</formula>
    </cfRule>
  </conditionalFormatting>
  <conditionalFormatting sqref="I169">
    <cfRule type="cellIs" dxfId="1370" priority="1371" stopIfTrue="1" operator="lessThan">
      <formula>F130</formula>
    </cfRule>
  </conditionalFormatting>
  <conditionalFormatting sqref="K169">
    <cfRule type="cellIs" dxfId="1369" priority="1370" stopIfTrue="1" operator="lessThan">
      <formula>H130</formula>
    </cfRule>
  </conditionalFormatting>
  <conditionalFormatting sqref="M169">
    <cfRule type="cellIs" dxfId="1368" priority="1369" stopIfTrue="1" operator="lessThan">
      <formula>J130</formula>
    </cfRule>
  </conditionalFormatting>
  <conditionalFormatting sqref="I170">
    <cfRule type="cellIs" dxfId="1367" priority="1368" stopIfTrue="1" operator="lessThan">
      <formula>F131</formula>
    </cfRule>
  </conditionalFormatting>
  <conditionalFormatting sqref="K170">
    <cfRule type="cellIs" dxfId="1366" priority="1367" stopIfTrue="1" operator="lessThan">
      <formula>H131</formula>
    </cfRule>
  </conditionalFormatting>
  <conditionalFormatting sqref="M170">
    <cfRule type="cellIs" dxfId="1365" priority="1366" stopIfTrue="1" operator="lessThan">
      <formula>J131</formula>
    </cfRule>
  </conditionalFormatting>
  <conditionalFormatting sqref="I171">
    <cfRule type="cellIs" dxfId="1364" priority="1365" stopIfTrue="1" operator="lessThan">
      <formula>F132</formula>
    </cfRule>
  </conditionalFormatting>
  <conditionalFormatting sqref="K171">
    <cfRule type="cellIs" dxfId="1363" priority="1364" stopIfTrue="1" operator="lessThan">
      <formula>H132</formula>
    </cfRule>
  </conditionalFormatting>
  <conditionalFormatting sqref="M171">
    <cfRule type="cellIs" dxfId="1362" priority="1363" stopIfTrue="1" operator="lessThan">
      <formula>J132</formula>
    </cfRule>
  </conditionalFormatting>
  <conditionalFormatting sqref="I173">
    <cfRule type="cellIs" dxfId="1361" priority="1362" stopIfTrue="1" operator="lessThan">
      <formula>F134</formula>
    </cfRule>
  </conditionalFormatting>
  <conditionalFormatting sqref="K173">
    <cfRule type="cellIs" dxfId="1360" priority="1361" stopIfTrue="1" operator="lessThan">
      <formula>H134</formula>
    </cfRule>
  </conditionalFormatting>
  <conditionalFormatting sqref="M173">
    <cfRule type="cellIs" dxfId="1359" priority="1360" stopIfTrue="1" operator="lessThan">
      <formula>J134</formula>
    </cfRule>
  </conditionalFormatting>
  <conditionalFormatting sqref="I174">
    <cfRule type="cellIs" dxfId="1358" priority="1359" stopIfTrue="1" operator="lessThan">
      <formula>F135</formula>
    </cfRule>
  </conditionalFormatting>
  <conditionalFormatting sqref="K174">
    <cfRule type="cellIs" dxfId="1357" priority="1358" stopIfTrue="1" operator="lessThan">
      <formula>H135</formula>
    </cfRule>
  </conditionalFormatting>
  <conditionalFormatting sqref="M174">
    <cfRule type="cellIs" dxfId="1356" priority="1357" stopIfTrue="1" operator="lessThan">
      <formula>J135</formula>
    </cfRule>
  </conditionalFormatting>
  <conditionalFormatting sqref="I175">
    <cfRule type="cellIs" dxfId="1355" priority="1356" stopIfTrue="1" operator="lessThan">
      <formula>F136</formula>
    </cfRule>
  </conditionalFormatting>
  <conditionalFormatting sqref="K175">
    <cfRule type="cellIs" dxfId="1354" priority="1355" stopIfTrue="1" operator="lessThan">
      <formula>H136</formula>
    </cfRule>
  </conditionalFormatting>
  <conditionalFormatting sqref="M175">
    <cfRule type="cellIs" dxfId="1353" priority="1354" stopIfTrue="1" operator="lessThan">
      <formula>J136</formula>
    </cfRule>
  </conditionalFormatting>
  <conditionalFormatting sqref="I176">
    <cfRule type="cellIs" dxfId="1352" priority="1353" stopIfTrue="1" operator="lessThan">
      <formula>F137</formula>
    </cfRule>
  </conditionalFormatting>
  <conditionalFormatting sqref="K176">
    <cfRule type="cellIs" dxfId="1351" priority="1352" stopIfTrue="1" operator="lessThan">
      <formula>H137</formula>
    </cfRule>
  </conditionalFormatting>
  <conditionalFormatting sqref="M176">
    <cfRule type="cellIs" dxfId="1350" priority="1351" stopIfTrue="1" operator="lessThan">
      <formula>J137</formula>
    </cfRule>
  </conditionalFormatting>
  <conditionalFormatting sqref="I177">
    <cfRule type="cellIs" dxfId="1349" priority="1350" stopIfTrue="1" operator="lessThan">
      <formula>F138</formula>
    </cfRule>
  </conditionalFormatting>
  <conditionalFormatting sqref="K177">
    <cfRule type="cellIs" dxfId="1348" priority="1349" stopIfTrue="1" operator="lessThan">
      <formula>H138</formula>
    </cfRule>
  </conditionalFormatting>
  <conditionalFormatting sqref="M177">
    <cfRule type="cellIs" dxfId="1347" priority="1348" stopIfTrue="1" operator="lessThan">
      <formula>J138</formula>
    </cfRule>
  </conditionalFormatting>
  <conditionalFormatting sqref="I178">
    <cfRule type="cellIs" dxfId="1346" priority="1347" stopIfTrue="1" operator="lessThan">
      <formula>F139</formula>
    </cfRule>
  </conditionalFormatting>
  <conditionalFormatting sqref="K178">
    <cfRule type="cellIs" dxfId="1345" priority="1346" stopIfTrue="1" operator="lessThan">
      <formula>H139</formula>
    </cfRule>
  </conditionalFormatting>
  <conditionalFormatting sqref="M178">
    <cfRule type="cellIs" dxfId="1344" priority="1345" stopIfTrue="1" operator="lessThan">
      <formula>J139</formula>
    </cfRule>
  </conditionalFormatting>
  <conditionalFormatting sqref="I179">
    <cfRule type="cellIs" dxfId="1343" priority="1344" stopIfTrue="1" operator="lessThan">
      <formula>F140</formula>
    </cfRule>
  </conditionalFormatting>
  <conditionalFormatting sqref="K179">
    <cfRule type="cellIs" dxfId="1342" priority="1343" stopIfTrue="1" operator="lessThan">
      <formula>H140</formula>
    </cfRule>
  </conditionalFormatting>
  <conditionalFormatting sqref="M179">
    <cfRule type="cellIs" dxfId="1341" priority="1342" stopIfTrue="1" operator="lessThan">
      <formula>J140</formula>
    </cfRule>
  </conditionalFormatting>
  <conditionalFormatting sqref="I180">
    <cfRule type="cellIs" dxfId="1340" priority="1341" stopIfTrue="1" operator="lessThan">
      <formula>F141</formula>
    </cfRule>
  </conditionalFormatting>
  <conditionalFormatting sqref="K180">
    <cfRule type="cellIs" dxfId="1339" priority="1340" stopIfTrue="1" operator="lessThan">
      <formula>H141</formula>
    </cfRule>
  </conditionalFormatting>
  <conditionalFormatting sqref="M180">
    <cfRule type="cellIs" dxfId="1338" priority="1339" stopIfTrue="1" operator="lessThan">
      <formula>J141</formula>
    </cfRule>
  </conditionalFormatting>
  <conditionalFormatting sqref="I181">
    <cfRule type="cellIs" dxfId="1337" priority="1338" stopIfTrue="1" operator="lessThan">
      <formula>F142</formula>
    </cfRule>
  </conditionalFormatting>
  <conditionalFormatting sqref="K181">
    <cfRule type="cellIs" dxfId="1336" priority="1337" stopIfTrue="1" operator="lessThan">
      <formula>H142</formula>
    </cfRule>
  </conditionalFormatting>
  <conditionalFormatting sqref="M181">
    <cfRule type="cellIs" dxfId="1335" priority="1336" stopIfTrue="1" operator="lessThan">
      <formula>J142</formula>
    </cfRule>
  </conditionalFormatting>
  <conditionalFormatting sqref="I182">
    <cfRule type="cellIs" dxfId="1334" priority="1335" stopIfTrue="1" operator="lessThan">
      <formula>F143</formula>
    </cfRule>
  </conditionalFormatting>
  <conditionalFormatting sqref="K182">
    <cfRule type="cellIs" dxfId="1333" priority="1334" stopIfTrue="1" operator="lessThan">
      <formula>H143</formula>
    </cfRule>
  </conditionalFormatting>
  <conditionalFormatting sqref="M182">
    <cfRule type="cellIs" dxfId="1332" priority="1333" stopIfTrue="1" operator="lessThan">
      <formula>J143</formula>
    </cfRule>
  </conditionalFormatting>
  <conditionalFormatting sqref="I183">
    <cfRule type="cellIs" dxfId="1331" priority="1332" stopIfTrue="1" operator="lessThan">
      <formula>F144</formula>
    </cfRule>
  </conditionalFormatting>
  <conditionalFormatting sqref="K183">
    <cfRule type="cellIs" dxfId="1330" priority="1331" stopIfTrue="1" operator="lessThan">
      <formula>H144</formula>
    </cfRule>
  </conditionalFormatting>
  <conditionalFormatting sqref="M183">
    <cfRule type="cellIs" dxfId="1329" priority="1330" stopIfTrue="1" operator="lessThan">
      <formula>J144</formula>
    </cfRule>
  </conditionalFormatting>
  <conditionalFormatting sqref="I184">
    <cfRule type="cellIs" dxfId="1328" priority="1329" stopIfTrue="1" operator="lessThan">
      <formula>F145</formula>
    </cfRule>
  </conditionalFormatting>
  <conditionalFormatting sqref="K184">
    <cfRule type="cellIs" dxfId="1327" priority="1328" stopIfTrue="1" operator="lessThan">
      <formula>H145</formula>
    </cfRule>
  </conditionalFormatting>
  <conditionalFormatting sqref="M184">
    <cfRule type="cellIs" dxfId="1326" priority="1327" stopIfTrue="1" operator="lessThan">
      <formula>J145</formula>
    </cfRule>
  </conditionalFormatting>
  <conditionalFormatting sqref="I185">
    <cfRule type="cellIs" dxfId="1325" priority="1326" stopIfTrue="1" operator="lessThan">
      <formula>F146</formula>
    </cfRule>
  </conditionalFormatting>
  <conditionalFormatting sqref="K185">
    <cfRule type="cellIs" dxfId="1324" priority="1325" stopIfTrue="1" operator="lessThan">
      <formula>H146</formula>
    </cfRule>
  </conditionalFormatting>
  <conditionalFormatting sqref="M185">
    <cfRule type="cellIs" dxfId="1323" priority="1324" stopIfTrue="1" operator="lessThan">
      <formula>J146</formula>
    </cfRule>
  </conditionalFormatting>
  <conditionalFormatting sqref="I186">
    <cfRule type="cellIs" dxfId="1322" priority="1323" stopIfTrue="1" operator="lessThan">
      <formula>F147</formula>
    </cfRule>
  </conditionalFormatting>
  <conditionalFormatting sqref="K186">
    <cfRule type="cellIs" dxfId="1321" priority="1322" stopIfTrue="1" operator="lessThan">
      <formula>H147</formula>
    </cfRule>
  </conditionalFormatting>
  <conditionalFormatting sqref="M186">
    <cfRule type="cellIs" dxfId="1320" priority="1321" stopIfTrue="1" operator="lessThan">
      <formula>J147</formula>
    </cfRule>
  </conditionalFormatting>
  <conditionalFormatting sqref="I187">
    <cfRule type="cellIs" dxfId="1319" priority="1320" stopIfTrue="1" operator="lessThan">
      <formula>F148</formula>
    </cfRule>
  </conditionalFormatting>
  <conditionalFormatting sqref="K187">
    <cfRule type="cellIs" dxfId="1318" priority="1319" stopIfTrue="1" operator="lessThan">
      <formula>H148</formula>
    </cfRule>
  </conditionalFormatting>
  <conditionalFormatting sqref="M187">
    <cfRule type="cellIs" dxfId="1317" priority="1318" stopIfTrue="1" operator="lessThan">
      <formula>J148</formula>
    </cfRule>
  </conditionalFormatting>
  <conditionalFormatting sqref="I188">
    <cfRule type="cellIs" dxfId="1316" priority="1317" stopIfTrue="1" operator="lessThan">
      <formula>F149</formula>
    </cfRule>
  </conditionalFormatting>
  <conditionalFormatting sqref="K188">
    <cfRule type="cellIs" dxfId="1315" priority="1316" stopIfTrue="1" operator="lessThan">
      <formula>H149</formula>
    </cfRule>
  </conditionalFormatting>
  <conditionalFormatting sqref="M188">
    <cfRule type="cellIs" dxfId="1314" priority="1315" stopIfTrue="1" operator="lessThan">
      <formula>J149</formula>
    </cfRule>
  </conditionalFormatting>
  <conditionalFormatting sqref="I189">
    <cfRule type="cellIs" dxfId="1313" priority="1314" stopIfTrue="1" operator="lessThan">
      <formula>F150</formula>
    </cfRule>
  </conditionalFormatting>
  <conditionalFormatting sqref="K189">
    <cfRule type="cellIs" dxfId="1312" priority="1313" stopIfTrue="1" operator="lessThan">
      <formula>H150</formula>
    </cfRule>
  </conditionalFormatting>
  <conditionalFormatting sqref="M189">
    <cfRule type="cellIs" dxfId="1311" priority="1312" stopIfTrue="1" operator="lessThan">
      <formula>J150</formula>
    </cfRule>
  </conditionalFormatting>
  <conditionalFormatting sqref="I190">
    <cfRule type="cellIs" dxfId="1310" priority="1311" stopIfTrue="1" operator="lessThan">
      <formula>F151</formula>
    </cfRule>
  </conditionalFormatting>
  <conditionalFormatting sqref="K190">
    <cfRule type="cellIs" dxfId="1309" priority="1310" stopIfTrue="1" operator="lessThan">
      <formula>H151</formula>
    </cfRule>
  </conditionalFormatting>
  <conditionalFormatting sqref="M190">
    <cfRule type="cellIs" dxfId="1308" priority="1309" stopIfTrue="1" operator="lessThan">
      <formula>J151</formula>
    </cfRule>
  </conditionalFormatting>
  <conditionalFormatting sqref="I191">
    <cfRule type="cellIs" dxfId="1307" priority="1308" stopIfTrue="1" operator="lessThan">
      <formula>F152</formula>
    </cfRule>
  </conditionalFormatting>
  <conditionalFormatting sqref="K191">
    <cfRule type="cellIs" dxfId="1306" priority="1307" stopIfTrue="1" operator="lessThan">
      <formula>H152</formula>
    </cfRule>
  </conditionalFormatting>
  <conditionalFormatting sqref="M191">
    <cfRule type="cellIs" dxfId="1305" priority="1306" stopIfTrue="1" operator="lessThan">
      <formula>J152</formula>
    </cfRule>
  </conditionalFormatting>
  <conditionalFormatting sqref="I192">
    <cfRule type="cellIs" dxfId="1304" priority="1305" stopIfTrue="1" operator="lessThan">
      <formula>F153</formula>
    </cfRule>
  </conditionalFormatting>
  <conditionalFormatting sqref="K192">
    <cfRule type="cellIs" dxfId="1303" priority="1304" stopIfTrue="1" operator="lessThan">
      <formula>H153</formula>
    </cfRule>
  </conditionalFormatting>
  <conditionalFormatting sqref="M192">
    <cfRule type="cellIs" dxfId="1302" priority="1303" stopIfTrue="1" operator="lessThan">
      <formula>J153</formula>
    </cfRule>
  </conditionalFormatting>
  <conditionalFormatting sqref="I193">
    <cfRule type="cellIs" dxfId="1301" priority="1302" stopIfTrue="1" operator="lessThan">
      <formula>F154</formula>
    </cfRule>
  </conditionalFormatting>
  <conditionalFormatting sqref="K193">
    <cfRule type="cellIs" dxfId="1300" priority="1301" stopIfTrue="1" operator="lessThan">
      <formula>H154</formula>
    </cfRule>
  </conditionalFormatting>
  <conditionalFormatting sqref="M193">
    <cfRule type="cellIs" dxfId="1299" priority="1300" stopIfTrue="1" operator="lessThan">
      <formula>J154</formula>
    </cfRule>
  </conditionalFormatting>
  <conditionalFormatting sqref="I194">
    <cfRule type="cellIs" dxfId="1298" priority="1299" stopIfTrue="1" operator="lessThan">
      <formula>F155</formula>
    </cfRule>
  </conditionalFormatting>
  <conditionalFormatting sqref="K194">
    <cfRule type="cellIs" dxfId="1297" priority="1298" stopIfTrue="1" operator="lessThan">
      <formula>H155</formula>
    </cfRule>
  </conditionalFormatting>
  <conditionalFormatting sqref="M194">
    <cfRule type="cellIs" dxfId="1296" priority="1297" stopIfTrue="1" operator="lessThan">
      <formula>J155</formula>
    </cfRule>
  </conditionalFormatting>
  <conditionalFormatting sqref="I195">
    <cfRule type="cellIs" dxfId="1295" priority="1296" stopIfTrue="1" operator="lessThan">
      <formula>F156</formula>
    </cfRule>
  </conditionalFormatting>
  <conditionalFormatting sqref="K195">
    <cfRule type="cellIs" dxfId="1294" priority="1295" stopIfTrue="1" operator="lessThan">
      <formula>H156</formula>
    </cfRule>
  </conditionalFormatting>
  <conditionalFormatting sqref="M195">
    <cfRule type="cellIs" dxfId="1293" priority="1294" stopIfTrue="1" operator="lessThan">
      <formula>J156</formula>
    </cfRule>
  </conditionalFormatting>
  <conditionalFormatting sqref="I196">
    <cfRule type="cellIs" dxfId="1292" priority="1293" stopIfTrue="1" operator="lessThan">
      <formula>F157</formula>
    </cfRule>
  </conditionalFormatting>
  <conditionalFormatting sqref="K196">
    <cfRule type="cellIs" dxfId="1291" priority="1292" stopIfTrue="1" operator="lessThan">
      <formula>H157</formula>
    </cfRule>
  </conditionalFormatting>
  <conditionalFormatting sqref="M196">
    <cfRule type="cellIs" dxfId="1290" priority="1291" stopIfTrue="1" operator="lessThan">
      <formula>J157</formula>
    </cfRule>
  </conditionalFormatting>
  <conditionalFormatting sqref="I197">
    <cfRule type="cellIs" dxfId="1289" priority="1290" stopIfTrue="1" operator="lessThan">
      <formula>F158</formula>
    </cfRule>
  </conditionalFormatting>
  <conditionalFormatting sqref="K197">
    <cfRule type="cellIs" dxfId="1288" priority="1289" stopIfTrue="1" operator="lessThan">
      <formula>H158</formula>
    </cfRule>
  </conditionalFormatting>
  <conditionalFormatting sqref="M197">
    <cfRule type="cellIs" dxfId="1287" priority="1288" stopIfTrue="1" operator="lessThan">
      <formula>J158</formula>
    </cfRule>
  </conditionalFormatting>
  <conditionalFormatting sqref="I198">
    <cfRule type="cellIs" dxfId="1286" priority="1287" stopIfTrue="1" operator="lessThan">
      <formula>F159</formula>
    </cfRule>
  </conditionalFormatting>
  <conditionalFormatting sqref="K198">
    <cfRule type="cellIs" dxfId="1285" priority="1286" stopIfTrue="1" operator="lessThan">
      <formula>H159</formula>
    </cfRule>
  </conditionalFormatting>
  <conditionalFormatting sqref="M198">
    <cfRule type="cellIs" dxfId="1284" priority="1285" stopIfTrue="1" operator="lessThan">
      <formula>J159</formula>
    </cfRule>
  </conditionalFormatting>
  <conditionalFormatting sqref="I199">
    <cfRule type="cellIs" dxfId="1283" priority="1284" stopIfTrue="1" operator="lessThan">
      <formula>F160</formula>
    </cfRule>
  </conditionalFormatting>
  <conditionalFormatting sqref="K199">
    <cfRule type="cellIs" dxfId="1282" priority="1283" stopIfTrue="1" operator="lessThan">
      <formula>H160</formula>
    </cfRule>
  </conditionalFormatting>
  <conditionalFormatting sqref="M199">
    <cfRule type="cellIs" dxfId="1281" priority="1282" stopIfTrue="1" operator="lessThan">
      <formula>J160</formula>
    </cfRule>
  </conditionalFormatting>
  <conditionalFormatting sqref="I200">
    <cfRule type="cellIs" dxfId="1280" priority="1281" stopIfTrue="1" operator="lessThan">
      <formula>F161</formula>
    </cfRule>
  </conditionalFormatting>
  <conditionalFormatting sqref="K200">
    <cfRule type="cellIs" dxfId="1279" priority="1280" stopIfTrue="1" operator="lessThan">
      <formula>H161</formula>
    </cfRule>
  </conditionalFormatting>
  <conditionalFormatting sqref="M200">
    <cfRule type="cellIs" dxfId="1278" priority="1279" stopIfTrue="1" operator="lessThan">
      <formula>J161</formula>
    </cfRule>
  </conditionalFormatting>
  <conditionalFormatting sqref="I201">
    <cfRule type="cellIs" dxfId="1277" priority="1278" stopIfTrue="1" operator="lessThan">
      <formula>F162</formula>
    </cfRule>
  </conditionalFormatting>
  <conditionalFormatting sqref="K201">
    <cfRule type="cellIs" dxfId="1276" priority="1277" stopIfTrue="1" operator="lessThan">
      <formula>H162</formula>
    </cfRule>
  </conditionalFormatting>
  <conditionalFormatting sqref="M201">
    <cfRule type="cellIs" dxfId="1275" priority="1276" stopIfTrue="1" operator="lessThan">
      <formula>J162</formula>
    </cfRule>
  </conditionalFormatting>
  <conditionalFormatting sqref="I202">
    <cfRule type="cellIs" dxfId="1274" priority="1275" stopIfTrue="1" operator="lessThan">
      <formula>F163</formula>
    </cfRule>
  </conditionalFormatting>
  <conditionalFormatting sqref="K202">
    <cfRule type="cellIs" dxfId="1273" priority="1274" stopIfTrue="1" operator="lessThan">
      <formula>H163</formula>
    </cfRule>
  </conditionalFormatting>
  <conditionalFormatting sqref="M202">
    <cfRule type="cellIs" dxfId="1272" priority="1273" stopIfTrue="1" operator="lessThan">
      <formula>J163</formula>
    </cfRule>
  </conditionalFormatting>
  <conditionalFormatting sqref="I203">
    <cfRule type="cellIs" dxfId="1271" priority="1272" stopIfTrue="1" operator="lessThan">
      <formula>F164</formula>
    </cfRule>
  </conditionalFormatting>
  <conditionalFormatting sqref="K203">
    <cfRule type="cellIs" dxfId="1270" priority="1271" stopIfTrue="1" operator="lessThan">
      <formula>H164</formula>
    </cfRule>
  </conditionalFormatting>
  <conditionalFormatting sqref="M203">
    <cfRule type="cellIs" dxfId="1269" priority="1270" stopIfTrue="1" operator="lessThan">
      <formula>J164</formula>
    </cfRule>
  </conditionalFormatting>
  <conditionalFormatting sqref="I204">
    <cfRule type="cellIs" dxfId="1268" priority="1269" stopIfTrue="1" operator="lessThan">
      <formula>F165</formula>
    </cfRule>
  </conditionalFormatting>
  <conditionalFormatting sqref="K204">
    <cfRule type="cellIs" dxfId="1267" priority="1268" stopIfTrue="1" operator="lessThan">
      <formula>H165</formula>
    </cfRule>
  </conditionalFormatting>
  <conditionalFormatting sqref="M204">
    <cfRule type="cellIs" dxfId="1266" priority="1267" stopIfTrue="1" operator="lessThan">
      <formula>J165</formula>
    </cfRule>
  </conditionalFormatting>
  <conditionalFormatting sqref="I205">
    <cfRule type="cellIs" dxfId="1265" priority="1266" stopIfTrue="1" operator="lessThan">
      <formula>F166</formula>
    </cfRule>
  </conditionalFormatting>
  <conditionalFormatting sqref="K205">
    <cfRule type="cellIs" dxfId="1264" priority="1265" stopIfTrue="1" operator="lessThan">
      <formula>H166</formula>
    </cfRule>
  </conditionalFormatting>
  <conditionalFormatting sqref="M205">
    <cfRule type="cellIs" dxfId="1263" priority="1264" stopIfTrue="1" operator="lessThan">
      <formula>J166</formula>
    </cfRule>
  </conditionalFormatting>
  <conditionalFormatting sqref="I206">
    <cfRule type="cellIs" dxfId="1262" priority="1263" stopIfTrue="1" operator="lessThan">
      <formula>F167</formula>
    </cfRule>
  </conditionalFormatting>
  <conditionalFormatting sqref="K206">
    <cfRule type="cellIs" dxfId="1261" priority="1262" stopIfTrue="1" operator="lessThan">
      <formula>H167</formula>
    </cfRule>
  </conditionalFormatting>
  <conditionalFormatting sqref="M206">
    <cfRule type="cellIs" dxfId="1260" priority="1261" stopIfTrue="1" operator="lessThan">
      <formula>J167</formula>
    </cfRule>
  </conditionalFormatting>
  <conditionalFormatting sqref="I207">
    <cfRule type="cellIs" dxfId="1259" priority="1260" stopIfTrue="1" operator="lessThan">
      <formula>F168</formula>
    </cfRule>
  </conditionalFormatting>
  <conditionalFormatting sqref="K207">
    <cfRule type="cellIs" dxfId="1258" priority="1259" stopIfTrue="1" operator="lessThan">
      <formula>H168</formula>
    </cfRule>
  </conditionalFormatting>
  <conditionalFormatting sqref="M207">
    <cfRule type="cellIs" dxfId="1257" priority="1258" stopIfTrue="1" operator="lessThan">
      <formula>J168</formula>
    </cfRule>
  </conditionalFormatting>
  <conditionalFormatting sqref="I208">
    <cfRule type="cellIs" dxfId="1256" priority="1257" stopIfTrue="1" operator="lessThan">
      <formula>F169</formula>
    </cfRule>
  </conditionalFormatting>
  <conditionalFormatting sqref="K208">
    <cfRule type="cellIs" dxfId="1255" priority="1256" stopIfTrue="1" operator="lessThan">
      <formula>H169</formula>
    </cfRule>
  </conditionalFormatting>
  <conditionalFormatting sqref="M208">
    <cfRule type="cellIs" dxfId="1254" priority="1255" stopIfTrue="1" operator="lessThan">
      <formula>J169</formula>
    </cfRule>
  </conditionalFormatting>
  <conditionalFormatting sqref="I209">
    <cfRule type="cellIs" dxfId="1253" priority="1254" stopIfTrue="1" operator="lessThan">
      <formula>F170</formula>
    </cfRule>
  </conditionalFormatting>
  <conditionalFormatting sqref="K209">
    <cfRule type="cellIs" dxfId="1252" priority="1253" stopIfTrue="1" operator="lessThan">
      <formula>H170</formula>
    </cfRule>
  </conditionalFormatting>
  <conditionalFormatting sqref="M209">
    <cfRule type="cellIs" dxfId="1251" priority="1252" stopIfTrue="1" operator="lessThan">
      <formula>J170</formula>
    </cfRule>
  </conditionalFormatting>
  <conditionalFormatting sqref="I210">
    <cfRule type="cellIs" dxfId="1250" priority="1251" stopIfTrue="1" operator="lessThan">
      <formula>F171</formula>
    </cfRule>
  </conditionalFormatting>
  <conditionalFormatting sqref="K210">
    <cfRule type="cellIs" dxfId="1249" priority="1250" stopIfTrue="1" operator="lessThan">
      <formula>H171</formula>
    </cfRule>
  </conditionalFormatting>
  <conditionalFormatting sqref="M210">
    <cfRule type="cellIs" dxfId="1248" priority="1249" stopIfTrue="1" operator="lessThan">
      <formula>J171</formula>
    </cfRule>
  </conditionalFormatting>
  <conditionalFormatting sqref="I211">
    <cfRule type="cellIs" dxfId="1247" priority="1248" stopIfTrue="1" operator="lessThan">
      <formula>F172</formula>
    </cfRule>
  </conditionalFormatting>
  <conditionalFormatting sqref="K211">
    <cfRule type="cellIs" dxfId="1246" priority="1247" stopIfTrue="1" operator="lessThan">
      <formula>H172</formula>
    </cfRule>
  </conditionalFormatting>
  <conditionalFormatting sqref="M211">
    <cfRule type="cellIs" dxfId="1245" priority="1246" stopIfTrue="1" operator="lessThan">
      <formula>J172</formula>
    </cfRule>
  </conditionalFormatting>
  <conditionalFormatting sqref="I212">
    <cfRule type="cellIs" dxfId="1244" priority="1245" stopIfTrue="1" operator="lessThan">
      <formula>F173</formula>
    </cfRule>
  </conditionalFormatting>
  <conditionalFormatting sqref="K212">
    <cfRule type="cellIs" dxfId="1243" priority="1244" stopIfTrue="1" operator="lessThan">
      <formula>H173</formula>
    </cfRule>
  </conditionalFormatting>
  <conditionalFormatting sqref="M212">
    <cfRule type="cellIs" dxfId="1242" priority="1243" stopIfTrue="1" operator="lessThan">
      <formula>J173</formula>
    </cfRule>
  </conditionalFormatting>
  <conditionalFormatting sqref="I213">
    <cfRule type="cellIs" dxfId="1241" priority="1242" stopIfTrue="1" operator="lessThan">
      <formula>F174</formula>
    </cfRule>
  </conditionalFormatting>
  <conditionalFormatting sqref="K213">
    <cfRule type="cellIs" dxfId="1240" priority="1241" stopIfTrue="1" operator="lessThan">
      <formula>H174</formula>
    </cfRule>
  </conditionalFormatting>
  <conditionalFormatting sqref="M213">
    <cfRule type="cellIs" dxfId="1239" priority="1240" stopIfTrue="1" operator="lessThan">
      <formula>J174</formula>
    </cfRule>
  </conditionalFormatting>
  <conditionalFormatting sqref="I214">
    <cfRule type="cellIs" dxfId="1238" priority="1239" stopIfTrue="1" operator="lessThan">
      <formula>F175</formula>
    </cfRule>
  </conditionalFormatting>
  <conditionalFormatting sqref="K214">
    <cfRule type="cellIs" dxfId="1237" priority="1238" stopIfTrue="1" operator="lessThan">
      <formula>H175</formula>
    </cfRule>
  </conditionalFormatting>
  <conditionalFormatting sqref="M214">
    <cfRule type="cellIs" dxfId="1236" priority="1237" stopIfTrue="1" operator="lessThan">
      <formula>J175</formula>
    </cfRule>
  </conditionalFormatting>
  <conditionalFormatting sqref="I215">
    <cfRule type="cellIs" dxfId="1235" priority="1236" stopIfTrue="1" operator="lessThan">
      <formula>F176</formula>
    </cfRule>
  </conditionalFormatting>
  <conditionalFormatting sqref="K215">
    <cfRule type="cellIs" dxfId="1234" priority="1235" stopIfTrue="1" operator="lessThan">
      <formula>H176</formula>
    </cfRule>
  </conditionalFormatting>
  <conditionalFormatting sqref="M215">
    <cfRule type="cellIs" dxfId="1233" priority="1234" stopIfTrue="1" operator="lessThan">
      <formula>J176</formula>
    </cfRule>
  </conditionalFormatting>
  <conditionalFormatting sqref="I216">
    <cfRule type="cellIs" dxfId="1232" priority="1233" stopIfTrue="1" operator="lessThan">
      <formula>F177</formula>
    </cfRule>
  </conditionalFormatting>
  <conditionalFormatting sqref="K216">
    <cfRule type="cellIs" dxfId="1231" priority="1232" stopIfTrue="1" operator="lessThan">
      <formula>H177</formula>
    </cfRule>
  </conditionalFormatting>
  <conditionalFormatting sqref="M216">
    <cfRule type="cellIs" dxfId="1230" priority="1231" stopIfTrue="1" operator="lessThan">
      <formula>J177</formula>
    </cfRule>
  </conditionalFormatting>
  <conditionalFormatting sqref="I217">
    <cfRule type="cellIs" dxfId="1229" priority="1230" stopIfTrue="1" operator="lessThan">
      <formula>F178</formula>
    </cfRule>
  </conditionalFormatting>
  <conditionalFormatting sqref="K217">
    <cfRule type="cellIs" dxfId="1228" priority="1229" stopIfTrue="1" operator="lessThan">
      <formula>H178</formula>
    </cfRule>
  </conditionalFormatting>
  <conditionalFormatting sqref="M217">
    <cfRule type="cellIs" dxfId="1227" priority="1228" stopIfTrue="1" operator="lessThan">
      <formula>J178</formula>
    </cfRule>
  </conditionalFormatting>
  <conditionalFormatting sqref="I239">
    <cfRule type="cellIs" dxfId="1226" priority="1227" stopIfTrue="1" operator="lessThan">
      <formula>F6</formula>
    </cfRule>
  </conditionalFormatting>
  <conditionalFormatting sqref="K239">
    <cfRule type="cellIs" dxfId="1225" priority="1226" stopIfTrue="1" operator="lessThan">
      <formula>H6</formula>
    </cfRule>
  </conditionalFormatting>
  <conditionalFormatting sqref="M239">
    <cfRule type="cellIs" dxfId="1224" priority="1225" stopIfTrue="1" operator="lessThan">
      <formula>J6</formula>
    </cfRule>
  </conditionalFormatting>
  <conditionalFormatting sqref="I240">
    <cfRule type="cellIs" dxfId="1223" priority="1224" stopIfTrue="1" operator="lessThan">
      <formula>F7</formula>
    </cfRule>
  </conditionalFormatting>
  <conditionalFormatting sqref="K240">
    <cfRule type="cellIs" dxfId="1222" priority="1223" stopIfTrue="1" operator="lessThan">
      <formula>H7</formula>
    </cfRule>
  </conditionalFormatting>
  <conditionalFormatting sqref="M240">
    <cfRule type="cellIs" dxfId="1221" priority="1222" stopIfTrue="1" operator="lessThan">
      <formula>J7</formula>
    </cfRule>
  </conditionalFormatting>
  <conditionalFormatting sqref="I241">
    <cfRule type="cellIs" dxfId="1220" priority="1221" stopIfTrue="1" operator="lessThan">
      <formula>F8</formula>
    </cfRule>
  </conditionalFormatting>
  <conditionalFormatting sqref="K241">
    <cfRule type="cellIs" dxfId="1219" priority="1220" stopIfTrue="1" operator="lessThan">
      <formula>H8</formula>
    </cfRule>
  </conditionalFormatting>
  <conditionalFormatting sqref="M241">
    <cfRule type="cellIs" dxfId="1218" priority="1219" stopIfTrue="1" operator="lessThan">
      <formula>J8</formula>
    </cfRule>
  </conditionalFormatting>
  <conditionalFormatting sqref="I242">
    <cfRule type="cellIs" dxfId="1217" priority="1218" stopIfTrue="1" operator="lessThan">
      <formula>F9</formula>
    </cfRule>
  </conditionalFormatting>
  <conditionalFormatting sqref="K242">
    <cfRule type="cellIs" dxfId="1216" priority="1217" stopIfTrue="1" operator="lessThan">
      <formula>H9</formula>
    </cfRule>
  </conditionalFormatting>
  <conditionalFormatting sqref="M242">
    <cfRule type="cellIs" dxfId="1215" priority="1216" stopIfTrue="1" operator="lessThan">
      <formula>J9</formula>
    </cfRule>
  </conditionalFormatting>
  <conditionalFormatting sqref="I243">
    <cfRule type="cellIs" dxfId="1214" priority="1215" stopIfTrue="1" operator="lessThan">
      <formula>F10</formula>
    </cfRule>
  </conditionalFormatting>
  <conditionalFormatting sqref="K243">
    <cfRule type="cellIs" dxfId="1213" priority="1214" stopIfTrue="1" operator="lessThan">
      <formula>H10</formula>
    </cfRule>
  </conditionalFormatting>
  <conditionalFormatting sqref="M243">
    <cfRule type="cellIs" dxfId="1212" priority="1213" stopIfTrue="1" operator="lessThan">
      <formula>J10</formula>
    </cfRule>
  </conditionalFormatting>
  <conditionalFormatting sqref="I244">
    <cfRule type="cellIs" dxfId="1211" priority="1212" stopIfTrue="1" operator="lessThan">
      <formula>F11</formula>
    </cfRule>
  </conditionalFormatting>
  <conditionalFormatting sqref="K244">
    <cfRule type="cellIs" dxfId="1210" priority="1211" stopIfTrue="1" operator="lessThan">
      <formula>H11</formula>
    </cfRule>
  </conditionalFormatting>
  <conditionalFormatting sqref="M244">
    <cfRule type="cellIs" dxfId="1209" priority="1210" stopIfTrue="1" operator="lessThan">
      <formula>J11</formula>
    </cfRule>
  </conditionalFormatting>
  <conditionalFormatting sqref="I245">
    <cfRule type="cellIs" dxfId="1208" priority="1209" stopIfTrue="1" operator="lessThan">
      <formula>F12</formula>
    </cfRule>
  </conditionalFormatting>
  <conditionalFormatting sqref="K245">
    <cfRule type="cellIs" dxfId="1207" priority="1208" stopIfTrue="1" operator="lessThan">
      <formula>H12</formula>
    </cfRule>
  </conditionalFormatting>
  <conditionalFormatting sqref="M245">
    <cfRule type="cellIs" dxfId="1206" priority="1207" stopIfTrue="1" operator="lessThan">
      <formula>J12</formula>
    </cfRule>
  </conditionalFormatting>
  <conditionalFormatting sqref="I246">
    <cfRule type="cellIs" dxfId="1205" priority="1206" stopIfTrue="1" operator="lessThan">
      <formula>F13</formula>
    </cfRule>
  </conditionalFormatting>
  <conditionalFormatting sqref="K246">
    <cfRule type="cellIs" dxfId="1204" priority="1205" stopIfTrue="1" operator="lessThan">
      <formula>H13</formula>
    </cfRule>
  </conditionalFormatting>
  <conditionalFormatting sqref="M246">
    <cfRule type="cellIs" dxfId="1203" priority="1204" stopIfTrue="1" operator="lessThan">
      <formula>J13</formula>
    </cfRule>
  </conditionalFormatting>
  <conditionalFormatting sqref="I247">
    <cfRule type="cellIs" dxfId="1202" priority="1203" stopIfTrue="1" operator="lessThan">
      <formula>F14</formula>
    </cfRule>
  </conditionalFormatting>
  <conditionalFormatting sqref="K247">
    <cfRule type="cellIs" dxfId="1201" priority="1202" stopIfTrue="1" operator="lessThan">
      <formula>H14</formula>
    </cfRule>
  </conditionalFormatting>
  <conditionalFormatting sqref="M247">
    <cfRule type="cellIs" dxfId="1200" priority="1201" stopIfTrue="1" operator="lessThan">
      <formula>J14</formula>
    </cfRule>
  </conditionalFormatting>
  <conditionalFormatting sqref="I248">
    <cfRule type="cellIs" dxfId="1199" priority="1200" stopIfTrue="1" operator="lessThan">
      <formula>F15</formula>
    </cfRule>
  </conditionalFormatting>
  <conditionalFormatting sqref="K248">
    <cfRule type="cellIs" dxfId="1198" priority="1199" stopIfTrue="1" operator="lessThan">
      <formula>H15</formula>
    </cfRule>
  </conditionalFormatting>
  <conditionalFormatting sqref="M248">
    <cfRule type="cellIs" dxfId="1197" priority="1198" stopIfTrue="1" operator="lessThan">
      <formula>J15</formula>
    </cfRule>
  </conditionalFormatting>
  <conditionalFormatting sqref="I249">
    <cfRule type="cellIs" dxfId="1196" priority="1197" stopIfTrue="1" operator="lessThan">
      <formula>F16</formula>
    </cfRule>
  </conditionalFormatting>
  <conditionalFormatting sqref="K249">
    <cfRule type="cellIs" dxfId="1195" priority="1196" stopIfTrue="1" operator="lessThan">
      <formula>H16</formula>
    </cfRule>
  </conditionalFormatting>
  <conditionalFormatting sqref="M249">
    <cfRule type="cellIs" dxfId="1194" priority="1195" stopIfTrue="1" operator="lessThan">
      <formula>J16</formula>
    </cfRule>
  </conditionalFormatting>
  <conditionalFormatting sqref="I250">
    <cfRule type="cellIs" dxfId="1193" priority="1194" stopIfTrue="1" operator="lessThan">
      <formula>F17</formula>
    </cfRule>
  </conditionalFormatting>
  <conditionalFormatting sqref="K250">
    <cfRule type="cellIs" dxfId="1192" priority="1193" stopIfTrue="1" operator="lessThan">
      <formula>H17</formula>
    </cfRule>
  </conditionalFormatting>
  <conditionalFormatting sqref="M250">
    <cfRule type="cellIs" dxfId="1191" priority="1192" stopIfTrue="1" operator="lessThan">
      <formula>J17</formula>
    </cfRule>
  </conditionalFormatting>
  <conditionalFormatting sqref="I251">
    <cfRule type="cellIs" dxfId="1190" priority="1191" stopIfTrue="1" operator="lessThan">
      <formula>F18</formula>
    </cfRule>
  </conditionalFormatting>
  <conditionalFormatting sqref="K251">
    <cfRule type="cellIs" dxfId="1189" priority="1190" stopIfTrue="1" operator="lessThan">
      <formula>H18</formula>
    </cfRule>
  </conditionalFormatting>
  <conditionalFormatting sqref="M251">
    <cfRule type="cellIs" dxfId="1188" priority="1189" stopIfTrue="1" operator="lessThan">
      <formula>J18</formula>
    </cfRule>
  </conditionalFormatting>
  <conditionalFormatting sqref="I252">
    <cfRule type="cellIs" dxfId="1187" priority="1188" stopIfTrue="1" operator="lessThan">
      <formula>F19</formula>
    </cfRule>
  </conditionalFormatting>
  <conditionalFormatting sqref="K252">
    <cfRule type="cellIs" dxfId="1186" priority="1187" stopIfTrue="1" operator="lessThan">
      <formula>H19</formula>
    </cfRule>
  </conditionalFormatting>
  <conditionalFormatting sqref="M252">
    <cfRule type="cellIs" dxfId="1185" priority="1186" stopIfTrue="1" operator="lessThan">
      <formula>J19</formula>
    </cfRule>
  </conditionalFormatting>
  <conditionalFormatting sqref="I253">
    <cfRule type="cellIs" dxfId="1184" priority="1185" stopIfTrue="1" operator="lessThan">
      <formula>F20</formula>
    </cfRule>
  </conditionalFormatting>
  <conditionalFormatting sqref="K253">
    <cfRule type="cellIs" dxfId="1183" priority="1184" stopIfTrue="1" operator="lessThan">
      <formula>H20</formula>
    </cfRule>
  </conditionalFormatting>
  <conditionalFormatting sqref="M253">
    <cfRule type="cellIs" dxfId="1182" priority="1183" stopIfTrue="1" operator="lessThan">
      <formula>J20</formula>
    </cfRule>
  </conditionalFormatting>
  <conditionalFormatting sqref="I254">
    <cfRule type="cellIs" dxfId="1181" priority="1182" stopIfTrue="1" operator="lessThan">
      <formula>F21</formula>
    </cfRule>
  </conditionalFormatting>
  <conditionalFormatting sqref="K254">
    <cfRule type="cellIs" dxfId="1180" priority="1181" stopIfTrue="1" operator="lessThan">
      <formula>H21</formula>
    </cfRule>
  </conditionalFormatting>
  <conditionalFormatting sqref="M254">
    <cfRule type="cellIs" dxfId="1179" priority="1180" stopIfTrue="1" operator="lessThan">
      <formula>J21</formula>
    </cfRule>
  </conditionalFormatting>
  <conditionalFormatting sqref="I255">
    <cfRule type="cellIs" dxfId="1178" priority="1179" stopIfTrue="1" operator="lessThan">
      <formula>F22</formula>
    </cfRule>
  </conditionalFormatting>
  <conditionalFormatting sqref="K255">
    <cfRule type="cellIs" dxfId="1177" priority="1178" stopIfTrue="1" operator="lessThan">
      <formula>H22</formula>
    </cfRule>
  </conditionalFormatting>
  <conditionalFormatting sqref="M255">
    <cfRule type="cellIs" dxfId="1176" priority="1177" stopIfTrue="1" operator="lessThan">
      <formula>J22</formula>
    </cfRule>
  </conditionalFormatting>
  <conditionalFormatting sqref="I256">
    <cfRule type="cellIs" dxfId="1175" priority="1176" stopIfTrue="1" operator="lessThan">
      <formula>F23</formula>
    </cfRule>
  </conditionalFormatting>
  <conditionalFormatting sqref="K256">
    <cfRule type="cellIs" dxfId="1174" priority="1175" stopIfTrue="1" operator="lessThan">
      <formula>H23</formula>
    </cfRule>
  </conditionalFormatting>
  <conditionalFormatting sqref="M256">
    <cfRule type="cellIs" dxfId="1173" priority="1174" stopIfTrue="1" operator="lessThan">
      <formula>J23</formula>
    </cfRule>
  </conditionalFormatting>
  <conditionalFormatting sqref="I257">
    <cfRule type="cellIs" dxfId="1172" priority="1173" stopIfTrue="1" operator="lessThan">
      <formula>F24</formula>
    </cfRule>
  </conditionalFormatting>
  <conditionalFormatting sqref="K257">
    <cfRule type="cellIs" dxfId="1171" priority="1172" stopIfTrue="1" operator="lessThan">
      <formula>H24</formula>
    </cfRule>
  </conditionalFormatting>
  <conditionalFormatting sqref="M257">
    <cfRule type="cellIs" dxfId="1170" priority="1171" stopIfTrue="1" operator="lessThan">
      <formula>J24</formula>
    </cfRule>
  </conditionalFormatting>
  <conditionalFormatting sqref="I258">
    <cfRule type="cellIs" dxfId="1169" priority="1170" stopIfTrue="1" operator="lessThan">
      <formula>F25</formula>
    </cfRule>
  </conditionalFormatting>
  <conditionalFormatting sqref="K258">
    <cfRule type="cellIs" dxfId="1168" priority="1169" stopIfTrue="1" operator="lessThan">
      <formula>H25</formula>
    </cfRule>
  </conditionalFormatting>
  <conditionalFormatting sqref="M258">
    <cfRule type="cellIs" dxfId="1167" priority="1168" stopIfTrue="1" operator="lessThan">
      <formula>J25</formula>
    </cfRule>
  </conditionalFormatting>
  <conditionalFormatting sqref="I259">
    <cfRule type="cellIs" dxfId="1166" priority="1167" stopIfTrue="1" operator="lessThan">
      <formula>F26</formula>
    </cfRule>
  </conditionalFormatting>
  <conditionalFormatting sqref="K259">
    <cfRule type="cellIs" dxfId="1165" priority="1166" stopIfTrue="1" operator="lessThan">
      <formula>H26</formula>
    </cfRule>
  </conditionalFormatting>
  <conditionalFormatting sqref="M259">
    <cfRule type="cellIs" dxfId="1164" priority="1165" stopIfTrue="1" operator="lessThan">
      <formula>J26</formula>
    </cfRule>
  </conditionalFormatting>
  <conditionalFormatting sqref="I260">
    <cfRule type="cellIs" dxfId="1163" priority="1164" stopIfTrue="1" operator="lessThan">
      <formula>F27</formula>
    </cfRule>
  </conditionalFormatting>
  <conditionalFormatting sqref="K260">
    <cfRule type="cellIs" dxfId="1162" priority="1163" stopIfTrue="1" operator="lessThan">
      <formula>H27</formula>
    </cfRule>
  </conditionalFormatting>
  <conditionalFormatting sqref="M260">
    <cfRule type="cellIs" dxfId="1161" priority="1162" stopIfTrue="1" operator="lessThan">
      <formula>J27</formula>
    </cfRule>
  </conditionalFormatting>
  <conditionalFormatting sqref="I261">
    <cfRule type="cellIs" dxfId="1160" priority="1161" stopIfTrue="1" operator="lessThan">
      <formula>F28</formula>
    </cfRule>
  </conditionalFormatting>
  <conditionalFormatting sqref="K261">
    <cfRule type="cellIs" dxfId="1159" priority="1160" stopIfTrue="1" operator="lessThan">
      <formula>H28</formula>
    </cfRule>
  </conditionalFormatting>
  <conditionalFormatting sqref="M261">
    <cfRule type="cellIs" dxfId="1158" priority="1159" stopIfTrue="1" operator="lessThan">
      <formula>J28</formula>
    </cfRule>
  </conditionalFormatting>
  <conditionalFormatting sqref="I262">
    <cfRule type="cellIs" dxfId="1157" priority="1158" stopIfTrue="1" operator="lessThan">
      <formula>F29</formula>
    </cfRule>
  </conditionalFormatting>
  <conditionalFormatting sqref="K262">
    <cfRule type="cellIs" dxfId="1156" priority="1157" stopIfTrue="1" operator="lessThan">
      <formula>H29</formula>
    </cfRule>
  </conditionalFormatting>
  <conditionalFormatting sqref="M262">
    <cfRule type="cellIs" dxfId="1155" priority="1156" stopIfTrue="1" operator="lessThan">
      <formula>J29</formula>
    </cfRule>
  </conditionalFormatting>
  <conditionalFormatting sqref="I263">
    <cfRule type="cellIs" dxfId="1154" priority="1155" stopIfTrue="1" operator="lessThan">
      <formula>F30</formula>
    </cfRule>
  </conditionalFormatting>
  <conditionalFormatting sqref="K263">
    <cfRule type="cellIs" dxfId="1153" priority="1154" stopIfTrue="1" operator="lessThan">
      <formula>H30</formula>
    </cfRule>
  </conditionalFormatting>
  <conditionalFormatting sqref="M263">
    <cfRule type="cellIs" dxfId="1152" priority="1153" stopIfTrue="1" operator="lessThan">
      <formula>J30</formula>
    </cfRule>
  </conditionalFormatting>
  <conditionalFormatting sqref="I264">
    <cfRule type="cellIs" dxfId="1151" priority="1152" stopIfTrue="1" operator="lessThan">
      <formula>F31</formula>
    </cfRule>
  </conditionalFormatting>
  <conditionalFormatting sqref="K264">
    <cfRule type="cellIs" dxfId="1150" priority="1151" stopIfTrue="1" operator="lessThan">
      <formula>H31</formula>
    </cfRule>
  </conditionalFormatting>
  <conditionalFormatting sqref="M264">
    <cfRule type="cellIs" dxfId="1149" priority="1150" stopIfTrue="1" operator="lessThan">
      <formula>J31</formula>
    </cfRule>
  </conditionalFormatting>
  <conditionalFormatting sqref="I265">
    <cfRule type="cellIs" dxfId="1148" priority="1149" stopIfTrue="1" operator="lessThan">
      <formula>F32</formula>
    </cfRule>
  </conditionalFormatting>
  <conditionalFormatting sqref="K265">
    <cfRule type="cellIs" dxfId="1147" priority="1148" stopIfTrue="1" operator="lessThan">
      <formula>H32</formula>
    </cfRule>
  </conditionalFormatting>
  <conditionalFormatting sqref="M265">
    <cfRule type="cellIs" dxfId="1146" priority="1147" stopIfTrue="1" operator="lessThan">
      <formula>J32</formula>
    </cfRule>
  </conditionalFormatting>
  <conditionalFormatting sqref="I266">
    <cfRule type="cellIs" dxfId="1145" priority="1146" stopIfTrue="1" operator="lessThan">
      <formula>F33</formula>
    </cfRule>
  </conditionalFormatting>
  <conditionalFormatting sqref="K266">
    <cfRule type="cellIs" dxfId="1144" priority="1145" stopIfTrue="1" operator="lessThan">
      <formula>H33</formula>
    </cfRule>
  </conditionalFormatting>
  <conditionalFormatting sqref="M266">
    <cfRule type="cellIs" dxfId="1143" priority="1144" stopIfTrue="1" operator="lessThan">
      <formula>J33</formula>
    </cfRule>
  </conditionalFormatting>
  <conditionalFormatting sqref="E267">
    <cfRule type="cellIs" dxfId="1142" priority="1143" stopIfTrue="1" operator="lessThan">
      <formula>C35</formula>
    </cfRule>
  </conditionalFormatting>
  <conditionalFormatting sqref="F267">
    <cfRule type="cellIs" dxfId="1141" priority="1142" stopIfTrue="1" operator="lessThan">
      <formula>D35</formula>
    </cfRule>
  </conditionalFormatting>
  <conditionalFormatting sqref="G267">
    <cfRule type="cellIs" dxfId="1140" priority="1141" stopIfTrue="1" operator="lessThan">
      <formula>E35</formula>
    </cfRule>
  </conditionalFormatting>
  <conditionalFormatting sqref="H267">
    <cfRule type="cellIs" dxfId="1139" priority="1140" stopIfTrue="1" operator="lessThan">
      <formula>F35</formula>
    </cfRule>
  </conditionalFormatting>
  <conditionalFormatting sqref="I267">
    <cfRule type="cellIs" dxfId="1138" priority="1138" stopIfTrue="1" operator="lessThan">
      <formula>F34</formula>
    </cfRule>
    <cfRule type="cellIs" dxfId="1137" priority="1139" stopIfTrue="1" operator="lessThan">
      <formula>G35</formula>
    </cfRule>
  </conditionalFormatting>
  <conditionalFormatting sqref="J267">
    <cfRule type="cellIs" dxfId="1136" priority="1137" stopIfTrue="1" operator="lessThan">
      <formula>H35</formula>
    </cfRule>
  </conditionalFormatting>
  <conditionalFormatting sqref="K267">
    <cfRule type="cellIs" dxfId="1135" priority="1135" stopIfTrue="1" operator="lessThan">
      <formula>H34</formula>
    </cfRule>
    <cfRule type="cellIs" dxfId="1134" priority="1136" stopIfTrue="1" operator="lessThan">
      <formula>I35</formula>
    </cfRule>
  </conditionalFormatting>
  <conditionalFormatting sqref="L267">
    <cfRule type="cellIs" dxfId="1133" priority="1134" stopIfTrue="1" operator="lessThan">
      <formula>J35</formula>
    </cfRule>
  </conditionalFormatting>
  <conditionalFormatting sqref="M267">
    <cfRule type="cellIs" dxfId="1132" priority="1132" stopIfTrue="1" operator="lessThan">
      <formula>J34</formula>
    </cfRule>
    <cfRule type="cellIs" dxfId="1131" priority="1133" stopIfTrue="1" operator="lessThan">
      <formula>K35</formula>
    </cfRule>
  </conditionalFormatting>
  <conditionalFormatting sqref="I268">
    <cfRule type="cellIs" dxfId="1130" priority="1131" stopIfTrue="1" operator="lessThan">
      <formula>F35</formula>
    </cfRule>
  </conditionalFormatting>
  <conditionalFormatting sqref="K268">
    <cfRule type="cellIs" dxfId="1129" priority="1130" stopIfTrue="1" operator="lessThan">
      <formula>H35</formula>
    </cfRule>
  </conditionalFormatting>
  <conditionalFormatting sqref="M268">
    <cfRule type="cellIs" dxfId="1128" priority="1129" stopIfTrue="1" operator="lessThan">
      <formula>J35</formula>
    </cfRule>
  </conditionalFormatting>
  <conditionalFormatting sqref="E269">
    <cfRule type="cellIs" dxfId="1127" priority="1128" stopIfTrue="1" operator="lessThan">
      <formula>C37</formula>
    </cfRule>
  </conditionalFormatting>
  <conditionalFormatting sqref="F269">
    <cfRule type="cellIs" dxfId="1126" priority="1127" stopIfTrue="1" operator="lessThan">
      <formula>D37</formula>
    </cfRule>
  </conditionalFormatting>
  <conditionalFormatting sqref="G269">
    <cfRule type="cellIs" dxfId="1125" priority="1126" stopIfTrue="1" operator="lessThan">
      <formula>E37</formula>
    </cfRule>
  </conditionalFormatting>
  <conditionalFormatting sqref="H269">
    <cfRule type="cellIs" dxfId="1124" priority="1125" stopIfTrue="1" operator="lessThan">
      <formula>F37</formula>
    </cfRule>
  </conditionalFormatting>
  <conditionalFormatting sqref="I269">
    <cfRule type="cellIs" dxfId="1123" priority="1123" stopIfTrue="1" operator="lessThan">
      <formula>F36</formula>
    </cfRule>
    <cfRule type="cellIs" dxfId="1122" priority="1124" stopIfTrue="1" operator="lessThan">
      <formula>G37</formula>
    </cfRule>
  </conditionalFormatting>
  <conditionalFormatting sqref="J269">
    <cfRule type="cellIs" dxfId="1121" priority="1122" stopIfTrue="1" operator="lessThan">
      <formula>H37</formula>
    </cfRule>
  </conditionalFormatting>
  <conditionalFormatting sqref="K269">
    <cfRule type="cellIs" dxfId="1120" priority="1120" stopIfTrue="1" operator="lessThan">
      <formula>H36</formula>
    </cfRule>
    <cfRule type="cellIs" dxfId="1119" priority="1121" stopIfTrue="1" operator="lessThan">
      <formula>I37</formula>
    </cfRule>
  </conditionalFormatting>
  <conditionalFormatting sqref="L269">
    <cfRule type="cellIs" dxfId="1118" priority="1119" stopIfTrue="1" operator="lessThan">
      <formula>J37</formula>
    </cfRule>
  </conditionalFormatting>
  <conditionalFormatting sqref="M269">
    <cfRule type="cellIs" dxfId="1117" priority="1117" stopIfTrue="1" operator="lessThan">
      <formula>J36</formula>
    </cfRule>
    <cfRule type="cellIs" dxfId="1116" priority="1118" stopIfTrue="1" operator="lessThan">
      <formula>K37</formula>
    </cfRule>
  </conditionalFormatting>
  <conditionalFormatting sqref="I270">
    <cfRule type="cellIs" dxfId="1115" priority="1116" stopIfTrue="1" operator="lessThan">
      <formula>F37</formula>
    </cfRule>
  </conditionalFormatting>
  <conditionalFormatting sqref="K270">
    <cfRule type="cellIs" dxfId="1114" priority="1115" stopIfTrue="1" operator="lessThan">
      <formula>H37</formula>
    </cfRule>
  </conditionalFormatting>
  <conditionalFormatting sqref="M270">
    <cfRule type="cellIs" dxfId="1113" priority="1114" stopIfTrue="1" operator="lessThan">
      <formula>J37</formula>
    </cfRule>
  </conditionalFormatting>
  <conditionalFormatting sqref="I272">
    <cfRule type="cellIs" dxfId="1112" priority="1113" stopIfTrue="1" operator="lessThan">
      <formula>F39</formula>
    </cfRule>
  </conditionalFormatting>
  <conditionalFormatting sqref="K272">
    <cfRule type="cellIs" dxfId="1111" priority="1112" stopIfTrue="1" operator="lessThan">
      <formula>H39</formula>
    </cfRule>
  </conditionalFormatting>
  <conditionalFormatting sqref="M272">
    <cfRule type="cellIs" dxfId="1110" priority="1111" stopIfTrue="1" operator="lessThan">
      <formula>J39</formula>
    </cfRule>
  </conditionalFormatting>
  <conditionalFormatting sqref="E273">
    <cfRule type="cellIs" dxfId="1109" priority="1110" stopIfTrue="1" operator="lessThan">
      <formula>C41</formula>
    </cfRule>
  </conditionalFormatting>
  <conditionalFormatting sqref="F273">
    <cfRule type="cellIs" dxfId="1108" priority="1109" stopIfTrue="1" operator="lessThan">
      <formula>D41</formula>
    </cfRule>
  </conditionalFormatting>
  <conditionalFormatting sqref="G273">
    <cfRule type="cellIs" dxfId="1107" priority="1108" stopIfTrue="1" operator="lessThan">
      <formula>E41</formula>
    </cfRule>
  </conditionalFormatting>
  <conditionalFormatting sqref="H273">
    <cfRule type="cellIs" dxfId="1106" priority="1107" stopIfTrue="1" operator="lessThan">
      <formula>F41</formula>
    </cfRule>
  </conditionalFormatting>
  <conditionalFormatting sqref="I273">
    <cfRule type="cellIs" dxfId="1105" priority="1105" stopIfTrue="1" operator="lessThan">
      <formula>F40</formula>
    </cfRule>
    <cfRule type="cellIs" dxfId="1104" priority="1106" stopIfTrue="1" operator="lessThan">
      <formula>G41</formula>
    </cfRule>
  </conditionalFormatting>
  <conditionalFormatting sqref="J273">
    <cfRule type="cellIs" dxfId="1103" priority="1104" stopIfTrue="1" operator="lessThan">
      <formula>H41</formula>
    </cfRule>
  </conditionalFormatting>
  <conditionalFormatting sqref="K273">
    <cfRule type="cellIs" dxfId="1102" priority="1102" stopIfTrue="1" operator="lessThan">
      <formula>H40</formula>
    </cfRule>
    <cfRule type="cellIs" dxfId="1101" priority="1103" stopIfTrue="1" operator="lessThan">
      <formula>I41</formula>
    </cfRule>
  </conditionalFormatting>
  <conditionalFormatting sqref="L273">
    <cfRule type="cellIs" dxfId="1100" priority="1101" stopIfTrue="1" operator="lessThan">
      <formula>J41</formula>
    </cfRule>
  </conditionalFormatting>
  <conditionalFormatting sqref="M273">
    <cfRule type="cellIs" dxfId="1099" priority="1099" stopIfTrue="1" operator="lessThan">
      <formula>J40</formula>
    </cfRule>
    <cfRule type="cellIs" dxfId="1098" priority="1100" stopIfTrue="1" operator="lessThan">
      <formula>K41</formula>
    </cfRule>
  </conditionalFormatting>
  <conditionalFormatting sqref="I274">
    <cfRule type="cellIs" dxfId="1097" priority="1098" stopIfTrue="1" operator="lessThan">
      <formula>F41</formula>
    </cfRule>
  </conditionalFormatting>
  <conditionalFormatting sqref="K274">
    <cfRule type="cellIs" dxfId="1096" priority="1097" stopIfTrue="1" operator="lessThan">
      <formula>H41</formula>
    </cfRule>
  </conditionalFormatting>
  <conditionalFormatting sqref="M274">
    <cfRule type="cellIs" dxfId="1095" priority="1096" stopIfTrue="1" operator="lessThan">
      <formula>J41</formula>
    </cfRule>
  </conditionalFormatting>
  <conditionalFormatting sqref="I275">
    <cfRule type="cellIs" dxfId="1094" priority="1095" stopIfTrue="1" operator="lessThan">
      <formula>F42</formula>
    </cfRule>
  </conditionalFormatting>
  <conditionalFormatting sqref="K275">
    <cfRule type="cellIs" dxfId="1093" priority="1094" stopIfTrue="1" operator="lessThan">
      <formula>H42</formula>
    </cfRule>
  </conditionalFormatting>
  <conditionalFormatting sqref="M275">
    <cfRule type="cellIs" dxfId="1092" priority="1093" stopIfTrue="1" operator="lessThan">
      <formula>J42</formula>
    </cfRule>
  </conditionalFormatting>
  <conditionalFormatting sqref="E276">
    <cfRule type="cellIs" dxfId="1091" priority="1092" stopIfTrue="1" operator="lessThan">
      <formula>C44</formula>
    </cfRule>
  </conditionalFormatting>
  <conditionalFormatting sqref="F276">
    <cfRule type="cellIs" dxfId="1090" priority="1091" stopIfTrue="1" operator="lessThan">
      <formula>D44</formula>
    </cfRule>
  </conditionalFormatting>
  <conditionalFormatting sqref="G276">
    <cfRule type="cellIs" dxfId="1089" priority="1090" stopIfTrue="1" operator="lessThan">
      <formula>E44</formula>
    </cfRule>
  </conditionalFormatting>
  <conditionalFormatting sqref="H276">
    <cfRule type="cellIs" dxfId="1088" priority="1089" stopIfTrue="1" operator="lessThan">
      <formula>F44</formula>
    </cfRule>
  </conditionalFormatting>
  <conditionalFormatting sqref="I276">
    <cfRule type="cellIs" dxfId="1087" priority="1087" stopIfTrue="1" operator="lessThan">
      <formula>F43</formula>
    </cfRule>
    <cfRule type="cellIs" dxfId="1086" priority="1088" stopIfTrue="1" operator="lessThan">
      <formula>G44</formula>
    </cfRule>
  </conditionalFormatting>
  <conditionalFormatting sqref="J276">
    <cfRule type="cellIs" dxfId="1085" priority="1086" stopIfTrue="1" operator="lessThan">
      <formula>H44</formula>
    </cfRule>
  </conditionalFormatting>
  <conditionalFormatting sqref="K276">
    <cfRule type="cellIs" dxfId="1084" priority="1084" stopIfTrue="1" operator="lessThan">
      <formula>H43</formula>
    </cfRule>
    <cfRule type="cellIs" dxfId="1083" priority="1085" stopIfTrue="1" operator="lessThan">
      <formula>I44</formula>
    </cfRule>
  </conditionalFormatting>
  <conditionalFormatting sqref="L276">
    <cfRule type="cellIs" dxfId="1082" priority="1083" stopIfTrue="1" operator="lessThan">
      <formula>J44</formula>
    </cfRule>
  </conditionalFormatting>
  <conditionalFormatting sqref="M276">
    <cfRule type="cellIs" dxfId="1081" priority="1081" stopIfTrue="1" operator="lessThan">
      <formula>J43</formula>
    </cfRule>
    <cfRule type="cellIs" dxfId="1080" priority="1082" stopIfTrue="1" operator="lessThan">
      <formula>K44</formula>
    </cfRule>
  </conditionalFormatting>
  <conditionalFormatting sqref="I277">
    <cfRule type="cellIs" dxfId="1079" priority="1080" stopIfTrue="1" operator="lessThan">
      <formula>F44</formula>
    </cfRule>
  </conditionalFormatting>
  <conditionalFormatting sqref="K277">
    <cfRule type="cellIs" dxfId="1078" priority="1079" stopIfTrue="1" operator="lessThan">
      <formula>H44</formula>
    </cfRule>
  </conditionalFormatting>
  <conditionalFormatting sqref="M277">
    <cfRule type="cellIs" dxfId="1077" priority="1078" stopIfTrue="1" operator="lessThan">
      <formula>J44</formula>
    </cfRule>
  </conditionalFormatting>
  <conditionalFormatting sqref="I278">
    <cfRule type="cellIs" dxfId="1076" priority="1077" stopIfTrue="1" operator="lessThan">
      <formula>F45</formula>
    </cfRule>
  </conditionalFormatting>
  <conditionalFormatting sqref="K278">
    <cfRule type="cellIs" dxfId="1075" priority="1076" stopIfTrue="1" operator="lessThan">
      <formula>H45</formula>
    </cfRule>
  </conditionalFormatting>
  <conditionalFormatting sqref="M278">
    <cfRule type="cellIs" dxfId="1074" priority="1075" stopIfTrue="1" operator="lessThan">
      <formula>J45</formula>
    </cfRule>
  </conditionalFormatting>
  <conditionalFormatting sqref="E279">
    <cfRule type="cellIs" dxfId="1073" priority="1074" stopIfTrue="1" operator="lessThan">
      <formula>C47</formula>
    </cfRule>
  </conditionalFormatting>
  <conditionalFormatting sqref="F279">
    <cfRule type="cellIs" dxfId="1072" priority="1073" stopIfTrue="1" operator="lessThan">
      <formula>D47</formula>
    </cfRule>
  </conditionalFormatting>
  <conditionalFormatting sqref="G279">
    <cfRule type="cellIs" dxfId="1071" priority="1072" stopIfTrue="1" operator="lessThan">
      <formula>E47</formula>
    </cfRule>
  </conditionalFormatting>
  <conditionalFormatting sqref="H279">
    <cfRule type="cellIs" dxfId="1070" priority="1071" stopIfTrue="1" operator="lessThan">
      <formula>F47</formula>
    </cfRule>
  </conditionalFormatting>
  <conditionalFormatting sqref="I279">
    <cfRule type="cellIs" dxfId="1069" priority="1069" stopIfTrue="1" operator="lessThan">
      <formula>F46</formula>
    </cfRule>
    <cfRule type="cellIs" dxfId="1068" priority="1070" stopIfTrue="1" operator="lessThan">
      <formula>G47</formula>
    </cfRule>
  </conditionalFormatting>
  <conditionalFormatting sqref="J279">
    <cfRule type="cellIs" dxfId="1067" priority="1068" stopIfTrue="1" operator="lessThan">
      <formula>H47</formula>
    </cfRule>
  </conditionalFormatting>
  <conditionalFormatting sqref="K279">
    <cfRule type="cellIs" dxfId="1066" priority="1066" stopIfTrue="1" operator="lessThan">
      <formula>H46</formula>
    </cfRule>
    <cfRule type="cellIs" dxfId="1065" priority="1067" stopIfTrue="1" operator="lessThan">
      <formula>I47</formula>
    </cfRule>
  </conditionalFormatting>
  <conditionalFormatting sqref="L279">
    <cfRule type="cellIs" dxfId="1064" priority="1065" stopIfTrue="1" operator="lessThan">
      <formula>J47</formula>
    </cfRule>
  </conditionalFormatting>
  <conditionalFormatting sqref="M279">
    <cfRule type="cellIs" dxfId="1063" priority="1063" stopIfTrue="1" operator="lessThan">
      <formula>J46</formula>
    </cfRule>
    <cfRule type="cellIs" dxfId="1062" priority="1064" stopIfTrue="1" operator="lessThan">
      <formula>K47</formula>
    </cfRule>
  </conditionalFormatting>
  <conditionalFormatting sqref="I280">
    <cfRule type="cellIs" dxfId="1061" priority="1062" stopIfTrue="1" operator="lessThan">
      <formula>F47</formula>
    </cfRule>
  </conditionalFormatting>
  <conditionalFormatting sqref="K280">
    <cfRule type="cellIs" dxfId="1060" priority="1061" stopIfTrue="1" operator="lessThan">
      <formula>H47</formula>
    </cfRule>
  </conditionalFormatting>
  <conditionalFormatting sqref="M280">
    <cfRule type="cellIs" dxfId="1059" priority="1060" stopIfTrue="1" operator="lessThan">
      <formula>J47</formula>
    </cfRule>
  </conditionalFormatting>
  <conditionalFormatting sqref="I281">
    <cfRule type="cellIs" dxfId="1058" priority="1059" stopIfTrue="1" operator="lessThan">
      <formula>F48</formula>
    </cfRule>
  </conditionalFormatting>
  <conditionalFormatting sqref="K281">
    <cfRule type="cellIs" dxfId="1057" priority="1058" stopIfTrue="1" operator="lessThan">
      <formula>H48</formula>
    </cfRule>
  </conditionalFormatting>
  <conditionalFormatting sqref="M281">
    <cfRule type="cellIs" dxfId="1056" priority="1057" stopIfTrue="1" operator="lessThan">
      <formula>J48</formula>
    </cfRule>
  </conditionalFormatting>
  <conditionalFormatting sqref="E282">
    <cfRule type="cellIs" dxfId="1055" priority="1056" stopIfTrue="1" operator="lessThan">
      <formula>C50</formula>
    </cfRule>
  </conditionalFormatting>
  <conditionalFormatting sqref="F282">
    <cfRule type="cellIs" dxfId="1054" priority="1055" stopIfTrue="1" operator="lessThan">
      <formula>D50</formula>
    </cfRule>
  </conditionalFormatting>
  <conditionalFormatting sqref="G282">
    <cfRule type="cellIs" dxfId="1053" priority="1054" stopIfTrue="1" operator="lessThan">
      <formula>E50</formula>
    </cfRule>
  </conditionalFormatting>
  <conditionalFormatting sqref="H282">
    <cfRule type="cellIs" dxfId="1052" priority="1053" stopIfTrue="1" operator="lessThan">
      <formula>F50</formula>
    </cfRule>
  </conditionalFormatting>
  <conditionalFormatting sqref="I282">
    <cfRule type="cellIs" dxfId="1051" priority="1051" stopIfTrue="1" operator="lessThan">
      <formula>F49</formula>
    </cfRule>
    <cfRule type="cellIs" dxfId="1050" priority="1052" stopIfTrue="1" operator="lessThan">
      <formula>G50</formula>
    </cfRule>
  </conditionalFormatting>
  <conditionalFormatting sqref="J282">
    <cfRule type="cellIs" dxfId="1049" priority="1050" stopIfTrue="1" operator="lessThan">
      <formula>H50</formula>
    </cfRule>
  </conditionalFormatting>
  <conditionalFormatting sqref="K282">
    <cfRule type="cellIs" dxfId="1048" priority="1048" stopIfTrue="1" operator="lessThan">
      <formula>H49</formula>
    </cfRule>
    <cfRule type="cellIs" dxfId="1047" priority="1049" stopIfTrue="1" operator="lessThan">
      <formula>I50</formula>
    </cfRule>
  </conditionalFormatting>
  <conditionalFormatting sqref="L282">
    <cfRule type="cellIs" dxfId="1046" priority="1047" stopIfTrue="1" operator="lessThan">
      <formula>J50</formula>
    </cfRule>
  </conditionalFormatting>
  <conditionalFormatting sqref="M282">
    <cfRule type="cellIs" dxfId="1045" priority="1045" stopIfTrue="1" operator="lessThan">
      <formula>J49</formula>
    </cfRule>
    <cfRule type="cellIs" dxfId="1044" priority="1046" stopIfTrue="1" operator="lessThan">
      <formula>K50</formula>
    </cfRule>
  </conditionalFormatting>
  <conditionalFormatting sqref="I283">
    <cfRule type="cellIs" dxfId="1043" priority="1044" stopIfTrue="1" operator="lessThan">
      <formula>F50</formula>
    </cfRule>
  </conditionalFormatting>
  <conditionalFormatting sqref="K283">
    <cfRule type="cellIs" dxfId="1042" priority="1043" stopIfTrue="1" operator="lessThan">
      <formula>H50</formula>
    </cfRule>
  </conditionalFormatting>
  <conditionalFormatting sqref="M283">
    <cfRule type="cellIs" dxfId="1041" priority="1042" stopIfTrue="1" operator="lessThan">
      <formula>J50</formula>
    </cfRule>
  </conditionalFormatting>
  <conditionalFormatting sqref="I285">
    <cfRule type="cellIs" dxfId="1040" priority="1041" stopIfTrue="1" operator="lessThan">
      <formula>F52</formula>
    </cfRule>
  </conditionalFormatting>
  <conditionalFormatting sqref="K285">
    <cfRule type="cellIs" dxfId="1039" priority="1040" stopIfTrue="1" operator="lessThan">
      <formula>H52</formula>
    </cfRule>
  </conditionalFormatting>
  <conditionalFormatting sqref="M285">
    <cfRule type="cellIs" dxfId="1038" priority="1039" stopIfTrue="1" operator="lessThan">
      <formula>J52</formula>
    </cfRule>
  </conditionalFormatting>
  <conditionalFormatting sqref="I286">
    <cfRule type="cellIs" dxfId="1037" priority="1038" stopIfTrue="1" operator="lessThan">
      <formula>F53</formula>
    </cfRule>
  </conditionalFormatting>
  <conditionalFormatting sqref="K286">
    <cfRule type="cellIs" dxfId="1036" priority="1037" stopIfTrue="1" operator="lessThan">
      <formula>H53</formula>
    </cfRule>
  </conditionalFormatting>
  <conditionalFormatting sqref="M286">
    <cfRule type="cellIs" dxfId="1035" priority="1036" stopIfTrue="1" operator="lessThan">
      <formula>J53</formula>
    </cfRule>
  </conditionalFormatting>
  <conditionalFormatting sqref="I287">
    <cfRule type="cellIs" dxfId="1034" priority="1035" stopIfTrue="1" operator="lessThan">
      <formula>F54</formula>
    </cfRule>
  </conditionalFormatting>
  <conditionalFormatting sqref="K287">
    <cfRule type="cellIs" dxfId="1033" priority="1034" stopIfTrue="1" operator="lessThan">
      <formula>H54</formula>
    </cfRule>
  </conditionalFormatting>
  <conditionalFormatting sqref="M287">
    <cfRule type="cellIs" dxfId="1032" priority="1033" stopIfTrue="1" operator="lessThan">
      <formula>J54</formula>
    </cfRule>
  </conditionalFormatting>
  <conditionalFormatting sqref="I288">
    <cfRule type="cellIs" dxfId="1031" priority="1032" stopIfTrue="1" operator="lessThan">
      <formula>F55</formula>
    </cfRule>
  </conditionalFormatting>
  <conditionalFormatting sqref="K288">
    <cfRule type="cellIs" dxfId="1030" priority="1031" stopIfTrue="1" operator="lessThan">
      <formula>H55</formula>
    </cfRule>
  </conditionalFormatting>
  <conditionalFormatting sqref="M288">
    <cfRule type="cellIs" dxfId="1029" priority="1030" stopIfTrue="1" operator="lessThan">
      <formula>J55</formula>
    </cfRule>
  </conditionalFormatting>
  <conditionalFormatting sqref="I289">
    <cfRule type="cellIs" dxfId="1028" priority="1029" stopIfTrue="1" operator="lessThan">
      <formula>F56</formula>
    </cfRule>
  </conditionalFormatting>
  <conditionalFormatting sqref="K289">
    <cfRule type="cellIs" dxfId="1027" priority="1028" stopIfTrue="1" operator="lessThan">
      <formula>H56</formula>
    </cfRule>
  </conditionalFormatting>
  <conditionalFormatting sqref="M289">
    <cfRule type="cellIs" dxfId="1026" priority="1027" stopIfTrue="1" operator="lessThan">
      <formula>J56</formula>
    </cfRule>
  </conditionalFormatting>
  <conditionalFormatting sqref="I290">
    <cfRule type="cellIs" dxfId="1025" priority="1026" stopIfTrue="1" operator="lessThan">
      <formula>F57</formula>
    </cfRule>
  </conditionalFormatting>
  <conditionalFormatting sqref="K290">
    <cfRule type="cellIs" dxfId="1024" priority="1025" stopIfTrue="1" operator="lessThan">
      <formula>H57</formula>
    </cfRule>
  </conditionalFormatting>
  <conditionalFormatting sqref="M290">
    <cfRule type="cellIs" dxfId="1023" priority="1024" stopIfTrue="1" operator="lessThan">
      <formula>J57</formula>
    </cfRule>
  </conditionalFormatting>
  <conditionalFormatting sqref="I291">
    <cfRule type="cellIs" dxfId="1022" priority="1023" stopIfTrue="1" operator="lessThan">
      <formula>F58</formula>
    </cfRule>
  </conditionalFormatting>
  <conditionalFormatting sqref="K291">
    <cfRule type="cellIs" dxfId="1021" priority="1022" stopIfTrue="1" operator="lessThan">
      <formula>H58</formula>
    </cfRule>
  </conditionalFormatting>
  <conditionalFormatting sqref="M291">
    <cfRule type="cellIs" dxfId="1020" priority="1021" stopIfTrue="1" operator="lessThan">
      <formula>J58</formula>
    </cfRule>
  </conditionalFormatting>
  <conditionalFormatting sqref="E292">
    <cfRule type="cellIs" dxfId="1019" priority="1020" stopIfTrue="1" operator="lessThan">
      <formula>C60</formula>
    </cfRule>
  </conditionalFormatting>
  <conditionalFormatting sqref="F292">
    <cfRule type="cellIs" dxfId="1018" priority="1019" stopIfTrue="1" operator="lessThan">
      <formula>D60</formula>
    </cfRule>
  </conditionalFormatting>
  <conditionalFormatting sqref="G292">
    <cfRule type="cellIs" dxfId="1017" priority="1018" stopIfTrue="1" operator="lessThan">
      <formula>E60</formula>
    </cfRule>
  </conditionalFormatting>
  <conditionalFormatting sqref="H292">
    <cfRule type="cellIs" dxfId="1016" priority="1017" stopIfTrue="1" operator="lessThan">
      <formula>F60</formula>
    </cfRule>
  </conditionalFormatting>
  <conditionalFormatting sqref="I292">
    <cfRule type="cellIs" dxfId="1015" priority="1015" stopIfTrue="1" operator="lessThan">
      <formula>F59</formula>
    </cfRule>
    <cfRule type="cellIs" dxfId="1014" priority="1016" stopIfTrue="1" operator="lessThan">
      <formula>G60</formula>
    </cfRule>
  </conditionalFormatting>
  <conditionalFormatting sqref="J292">
    <cfRule type="cellIs" dxfId="1013" priority="1014" stopIfTrue="1" operator="lessThan">
      <formula>H60</formula>
    </cfRule>
  </conditionalFormatting>
  <conditionalFormatting sqref="K292">
    <cfRule type="cellIs" dxfId="1012" priority="1012" stopIfTrue="1" operator="lessThan">
      <formula>H59</formula>
    </cfRule>
    <cfRule type="cellIs" dxfId="1011" priority="1013" stopIfTrue="1" operator="lessThan">
      <formula>I60</formula>
    </cfRule>
  </conditionalFormatting>
  <conditionalFormatting sqref="L292">
    <cfRule type="cellIs" dxfId="1010" priority="1011" stopIfTrue="1" operator="lessThan">
      <formula>J60</formula>
    </cfRule>
  </conditionalFormatting>
  <conditionalFormatting sqref="M292">
    <cfRule type="cellIs" dxfId="1009" priority="1009" stopIfTrue="1" operator="lessThan">
      <formula>J59</formula>
    </cfRule>
    <cfRule type="cellIs" dxfId="1008" priority="1010" stopIfTrue="1" operator="lessThan">
      <formula>K60</formula>
    </cfRule>
  </conditionalFormatting>
  <conditionalFormatting sqref="I293">
    <cfRule type="cellIs" dxfId="1007" priority="1008" stopIfTrue="1" operator="lessThan">
      <formula>F60</formula>
    </cfRule>
  </conditionalFormatting>
  <conditionalFormatting sqref="K293">
    <cfRule type="cellIs" dxfId="1006" priority="1007" stopIfTrue="1" operator="lessThan">
      <formula>H60</formula>
    </cfRule>
  </conditionalFormatting>
  <conditionalFormatting sqref="M293">
    <cfRule type="cellIs" dxfId="1005" priority="1006" stopIfTrue="1" operator="lessThan">
      <formula>J60</formula>
    </cfRule>
  </conditionalFormatting>
  <conditionalFormatting sqref="I294">
    <cfRule type="cellIs" dxfId="1004" priority="1005" stopIfTrue="1" operator="lessThan">
      <formula>F61</formula>
    </cfRule>
  </conditionalFormatting>
  <conditionalFormatting sqref="K294">
    <cfRule type="cellIs" dxfId="1003" priority="1004" stopIfTrue="1" operator="lessThan">
      <formula>H61</formula>
    </cfRule>
  </conditionalFormatting>
  <conditionalFormatting sqref="M294">
    <cfRule type="cellIs" dxfId="1002" priority="1003" stopIfTrue="1" operator="lessThan">
      <formula>J61</formula>
    </cfRule>
  </conditionalFormatting>
  <conditionalFormatting sqref="I295">
    <cfRule type="cellIs" dxfId="1001" priority="1002" stopIfTrue="1" operator="lessThan">
      <formula>F62</formula>
    </cfRule>
  </conditionalFormatting>
  <conditionalFormatting sqref="K295">
    <cfRule type="cellIs" dxfId="1000" priority="1001" stopIfTrue="1" operator="lessThan">
      <formula>H62</formula>
    </cfRule>
  </conditionalFormatting>
  <conditionalFormatting sqref="M295">
    <cfRule type="cellIs" dxfId="999" priority="1000" stopIfTrue="1" operator="lessThan">
      <formula>J62</formula>
    </cfRule>
  </conditionalFormatting>
  <conditionalFormatting sqref="I296">
    <cfRule type="cellIs" dxfId="998" priority="999" stopIfTrue="1" operator="lessThan">
      <formula>F63</formula>
    </cfRule>
  </conditionalFormatting>
  <conditionalFormatting sqref="K296">
    <cfRule type="cellIs" dxfId="997" priority="998" stopIfTrue="1" operator="lessThan">
      <formula>H63</formula>
    </cfRule>
  </conditionalFormatting>
  <conditionalFormatting sqref="M296">
    <cfRule type="cellIs" dxfId="996" priority="997" stopIfTrue="1" operator="lessThan">
      <formula>J63</formula>
    </cfRule>
  </conditionalFormatting>
  <conditionalFormatting sqref="I297">
    <cfRule type="cellIs" dxfId="995" priority="996" stopIfTrue="1" operator="lessThan">
      <formula>F64</formula>
    </cfRule>
  </conditionalFormatting>
  <conditionalFormatting sqref="K297">
    <cfRule type="cellIs" dxfId="994" priority="995" stopIfTrue="1" operator="lessThan">
      <formula>H64</formula>
    </cfRule>
  </conditionalFormatting>
  <conditionalFormatting sqref="M297">
    <cfRule type="cellIs" dxfId="993" priority="994" stopIfTrue="1" operator="lessThan">
      <formula>J64</formula>
    </cfRule>
  </conditionalFormatting>
  <conditionalFormatting sqref="E298">
    <cfRule type="cellIs" dxfId="992" priority="993" stopIfTrue="1" operator="lessThan">
      <formula>C66</formula>
    </cfRule>
  </conditionalFormatting>
  <conditionalFormatting sqref="F298">
    <cfRule type="cellIs" dxfId="991" priority="992" stopIfTrue="1" operator="lessThan">
      <formula>D66</formula>
    </cfRule>
  </conditionalFormatting>
  <conditionalFormatting sqref="G298">
    <cfRule type="cellIs" dxfId="990" priority="991" stopIfTrue="1" operator="lessThan">
      <formula>E66</formula>
    </cfRule>
  </conditionalFormatting>
  <conditionalFormatting sqref="H298">
    <cfRule type="cellIs" dxfId="989" priority="990" stopIfTrue="1" operator="lessThan">
      <formula>F66</formula>
    </cfRule>
  </conditionalFormatting>
  <conditionalFormatting sqref="I298">
    <cfRule type="cellIs" dxfId="988" priority="988" stopIfTrue="1" operator="lessThan">
      <formula>F65</formula>
    </cfRule>
    <cfRule type="cellIs" dxfId="987" priority="989" stopIfTrue="1" operator="lessThan">
      <formula>G66</formula>
    </cfRule>
  </conditionalFormatting>
  <conditionalFormatting sqref="J298">
    <cfRule type="cellIs" dxfId="986" priority="987" stopIfTrue="1" operator="lessThan">
      <formula>H66</formula>
    </cfRule>
  </conditionalFormatting>
  <conditionalFormatting sqref="K298">
    <cfRule type="cellIs" dxfId="985" priority="985" stopIfTrue="1" operator="lessThan">
      <formula>H65</formula>
    </cfRule>
    <cfRule type="cellIs" dxfId="984" priority="986" stopIfTrue="1" operator="lessThan">
      <formula>I66</formula>
    </cfRule>
  </conditionalFormatting>
  <conditionalFormatting sqref="L298">
    <cfRule type="cellIs" dxfId="983" priority="984" stopIfTrue="1" operator="lessThan">
      <formula>J66</formula>
    </cfRule>
  </conditionalFormatting>
  <conditionalFormatting sqref="M298">
    <cfRule type="cellIs" dxfId="982" priority="982" stopIfTrue="1" operator="lessThan">
      <formula>J65</formula>
    </cfRule>
    <cfRule type="cellIs" dxfId="981" priority="983" stopIfTrue="1" operator="lessThan">
      <formula>K66</formula>
    </cfRule>
  </conditionalFormatting>
  <conditionalFormatting sqref="I299">
    <cfRule type="cellIs" dxfId="980" priority="981" stopIfTrue="1" operator="lessThan">
      <formula>F66</formula>
    </cfRule>
  </conditionalFormatting>
  <conditionalFormatting sqref="K299">
    <cfRule type="cellIs" dxfId="979" priority="980" stopIfTrue="1" operator="lessThan">
      <formula>H66</formula>
    </cfRule>
  </conditionalFormatting>
  <conditionalFormatting sqref="M299">
    <cfRule type="cellIs" dxfId="978" priority="979" stopIfTrue="1" operator="lessThan">
      <formula>J66</formula>
    </cfRule>
  </conditionalFormatting>
  <conditionalFormatting sqref="I300">
    <cfRule type="cellIs" dxfId="977" priority="978" stopIfTrue="1" operator="lessThan">
      <formula>F67</formula>
    </cfRule>
  </conditionalFormatting>
  <conditionalFormatting sqref="K300">
    <cfRule type="cellIs" dxfId="976" priority="977" stopIfTrue="1" operator="lessThan">
      <formula>H67</formula>
    </cfRule>
  </conditionalFormatting>
  <conditionalFormatting sqref="M300">
    <cfRule type="cellIs" dxfId="975" priority="976" stopIfTrue="1" operator="lessThan">
      <formula>J67</formula>
    </cfRule>
  </conditionalFormatting>
  <conditionalFormatting sqref="I301">
    <cfRule type="cellIs" dxfId="974" priority="975" stopIfTrue="1" operator="lessThan">
      <formula>F68</formula>
    </cfRule>
  </conditionalFormatting>
  <conditionalFormatting sqref="K301">
    <cfRule type="cellIs" dxfId="973" priority="974" stopIfTrue="1" operator="lessThan">
      <formula>H68</formula>
    </cfRule>
  </conditionalFormatting>
  <conditionalFormatting sqref="M301">
    <cfRule type="cellIs" dxfId="972" priority="973" stopIfTrue="1" operator="lessThan">
      <formula>J68</formula>
    </cfRule>
  </conditionalFormatting>
  <conditionalFormatting sqref="I302">
    <cfRule type="cellIs" dxfId="971" priority="972" stopIfTrue="1" operator="lessThan">
      <formula>F69</formula>
    </cfRule>
  </conditionalFormatting>
  <conditionalFormatting sqref="K302">
    <cfRule type="cellIs" dxfId="970" priority="971" stopIfTrue="1" operator="lessThan">
      <formula>H69</formula>
    </cfRule>
  </conditionalFormatting>
  <conditionalFormatting sqref="M302">
    <cfRule type="cellIs" dxfId="969" priority="970" stopIfTrue="1" operator="lessThan">
      <formula>J69</formula>
    </cfRule>
  </conditionalFormatting>
  <conditionalFormatting sqref="I303">
    <cfRule type="cellIs" dxfId="968" priority="969" stopIfTrue="1" operator="lessThan">
      <formula>F70</formula>
    </cfRule>
  </conditionalFormatting>
  <conditionalFormatting sqref="K303">
    <cfRule type="cellIs" dxfId="967" priority="968" stopIfTrue="1" operator="lessThan">
      <formula>H70</formula>
    </cfRule>
  </conditionalFormatting>
  <conditionalFormatting sqref="M303">
    <cfRule type="cellIs" dxfId="966" priority="967" stopIfTrue="1" operator="lessThan">
      <formula>J70</formula>
    </cfRule>
  </conditionalFormatting>
  <conditionalFormatting sqref="E304">
    <cfRule type="cellIs" dxfId="965" priority="966" stopIfTrue="1" operator="lessThan">
      <formula>C72</formula>
    </cfRule>
  </conditionalFormatting>
  <conditionalFormatting sqref="F304">
    <cfRule type="cellIs" dxfId="964" priority="965" stopIfTrue="1" operator="lessThan">
      <formula>D72</formula>
    </cfRule>
  </conditionalFormatting>
  <conditionalFormatting sqref="G304">
    <cfRule type="cellIs" dxfId="963" priority="964" stopIfTrue="1" operator="lessThan">
      <formula>E72</formula>
    </cfRule>
  </conditionalFormatting>
  <conditionalFormatting sqref="H304">
    <cfRule type="cellIs" dxfId="962" priority="963" stopIfTrue="1" operator="lessThan">
      <formula>F72</formula>
    </cfRule>
  </conditionalFormatting>
  <conditionalFormatting sqref="I304">
    <cfRule type="cellIs" dxfId="961" priority="961" stopIfTrue="1" operator="lessThan">
      <formula>F71</formula>
    </cfRule>
    <cfRule type="cellIs" dxfId="960" priority="962" stopIfTrue="1" operator="lessThan">
      <formula>G72</formula>
    </cfRule>
  </conditionalFormatting>
  <conditionalFormatting sqref="J304">
    <cfRule type="cellIs" dxfId="959" priority="960" stopIfTrue="1" operator="lessThan">
      <formula>H72</formula>
    </cfRule>
  </conditionalFormatting>
  <conditionalFormatting sqref="K304">
    <cfRule type="cellIs" dxfId="958" priority="958" stopIfTrue="1" operator="lessThan">
      <formula>H71</formula>
    </cfRule>
    <cfRule type="cellIs" dxfId="957" priority="959" stopIfTrue="1" operator="lessThan">
      <formula>I72</formula>
    </cfRule>
  </conditionalFormatting>
  <conditionalFormatting sqref="L304">
    <cfRule type="cellIs" dxfId="956" priority="957" stopIfTrue="1" operator="lessThan">
      <formula>J72</formula>
    </cfRule>
  </conditionalFormatting>
  <conditionalFormatting sqref="M304">
    <cfRule type="cellIs" dxfId="955" priority="955" stopIfTrue="1" operator="lessThan">
      <formula>J71</formula>
    </cfRule>
    <cfRule type="cellIs" dxfId="954" priority="956" stopIfTrue="1" operator="lessThan">
      <formula>K72</formula>
    </cfRule>
  </conditionalFormatting>
  <conditionalFormatting sqref="I305">
    <cfRule type="cellIs" dxfId="953" priority="954" stopIfTrue="1" operator="lessThan">
      <formula>F72</formula>
    </cfRule>
  </conditionalFormatting>
  <conditionalFormatting sqref="K305">
    <cfRule type="cellIs" dxfId="952" priority="953" stopIfTrue="1" operator="lessThan">
      <formula>H72</formula>
    </cfRule>
  </conditionalFormatting>
  <conditionalFormatting sqref="M305">
    <cfRule type="cellIs" dxfId="951" priority="952" stopIfTrue="1" operator="lessThan">
      <formula>J72</formula>
    </cfRule>
  </conditionalFormatting>
  <conditionalFormatting sqref="I306">
    <cfRule type="cellIs" dxfId="950" priority="951" stopIfTrue="1" operator="lessThan">
      <formula>F73</formula>
    </cfRule>
  </conditionalFormatting>
  <conditionalFormatting sqref="K306">
    <cfRule type="cellIs" dxfId="949" priority="950" stopIfTrue="1" operator="lessThan">
      <formula>H73</formula>
    </cfRule>
  </conditionalFormatting>
  <conditionalFormatting sqref="M306">
    <cfRule type="cellIs" dxfId="948" priority="949" stopIfTrue="1" operator="lessThan">
      <formula>J73</formula>
    </cfRule>
  </conditionalFormatting>
  <conditionalFormatting sqref="I307">
    <cfRule type="cellIs" dxfId="947" priority="948" stopIfTrue="1" operator="lessThan">
      <formula>F74</formula>
    </cfRule>
  </conditionalFormatting>
  <conditionalFormatting sqref="K307">
    <cfRule type="cellIs" dxfId="946" priority="947" stopIfTrue="1" operator="lessThan">
      <formula>H74</formula>
    </cfRule>
  </conditionalFormatting>
  <conditionalFormatting sqref="M307">
    <cfRule type="cellIs" dxfId="945" priority="946" stopIfTrue="1" operator="lessThan">
      <formula>J74</formula>
    </cfRule>
  </conditionalFormatting>
  <conditionalFormatting sqref="I308">
    <cfRule type="cellIs" dxfId="944" priority="945" stopIfTrue="1" operator="lessThan">
      <formula>F75</formula>
    </cfRule>
  </conditionalFormatting>
  <conditionalFormatting sqref="K308">
    <cfRule type="cellIs" dxfId="943" priority="944" stopIfTrue="1" operator="lessThan">
      <formula>H75</formula>
    </cfRule>
  </conditionalFormatting>
  <conditionalFormatting sqref="M308">
    <cfRule type="cellIs" dxfId="942" priority="943" stopIfTrue="1" operator="lessThan">
      <formula>J75</formula>
    </cfRule>
  </conditionalFormatting>
  <conditionalFormatting sqref="I310">
    <cfRule type="cellIs" dxfId="941" priority="942" stopIfTrue="1" operator="lessThan">
      <formula>F77</formula>
    </cfRule>
  </conditionalFormatting>
  <conditionalFormatting sqref="K310">
    <cfRule type="cellIs" dxfId="940" priority="941" stopIfTrue="1" operator="lessThan">
      <formula>H77</formula>
    </cfRule>
  </conditionalFormatting>
  <conditionalFormatting sqref="M310">
    <cfRule type="cellIs" dxfId="939" priority="940" stopIfTrue="1" operator="lessThan">
      <formula>J77</formula>
    </cfRule>
  </conditionalFormatting>
  <conditionalFormatting sqref="I311">
    <cfRule type="cellIs" dxfId="938" priority="939" stopIfTrue="1" operator="lessThan">
      <formula>F78</formula>
    </cfRule>
  </conditionalFormatting>
  <conditionalFormatting sqref="K311">
    <cfRule type="cellIs" dxfId="937" priority="938" stopIfTrue="1" operator="lessThan">
      <formula>H78</formula>
    </cfRule>
  </conditionalFormatting>
  <conditionalFormatting sqref="M311">
    <cfRule type="cellIs" dxfId="936" priority="937" stopIfTrue="1" operator="lessThan">
      <formula>J78</formula>
    </cfRule>
  </conditionalFormatting>
  <conditionalFormatting sqref="I312">
    <cfRule type="cellIs" dxfId="935" priority="936" stopIfTrue="1" operator="lessThan">
      <formula>F79</formula>
    </cfRule>
  </conditionalFormatting>
  <conditionalFormatting sqref="K312">
    <cfRule type="cellIs" dxfId="934" priority="935" stopIfTrue="1" operator="lessThan">
      <formula>H79</formula>
    </cfRule>
  </conditionalFormatting>
  <conditionalFormatting sqref="M312">
    <cfRule type="cellIs" dxfId="933" priority="934" stopIfTrue="1" operator="lessThan">
      <formula>J79</formula>
    </cfRule>
  </conditionalFormatting>
  <conditionalFormatting sqref="I313">
    <cfRule type="cellIs" dxfId="932" priority="933" stopIfTrue="1" operator="lessThan">
      <formula>F80</formula>
    </cfRule>
  </conditionalFormatting>
  <conditionalFormatting sqref="K313">
    <cfRule type="cellIs" dxfId="931" priority="932" stopIfTrue="1" operator="lessThan">
      <formula>H80</formula>
    </cfRule>
  </conditionalFormatting>
  <conditionalFormatting sqref="M313">
    <cfRule type="cellIs" dxfId="930" priority="931" stopIfTrue="1" operator="lessThan">
      <formula>J80</formula>
    </cfRule>
  </conditionalFormatting>
  <conditionalFormatting sqref="I314">
    <cfRule type="cellIs" dxfId="929" priority="930" stopIfTrue="1" operator="lessThan">
      <formula>F81</formula>
    </cfRule>
  </conditionalFormatting>
  <conditionalFormatting sqref="K314">
    <cfRule type="cellIs" dxfId="928" priority="929" stopIfTrue="1" operator="lessThan">
      <formula>H81</formula>
    </cfRule>
  </conditionalFormatting>
  <conditionalFormatting sqref="M314">
    <cfRule type="cellIs" dxfId="927" priority="928" stopIfTrue="1" operator="lessThan">
      <formula>J81</formula>
    </cfRule>
  </conditionalFormatting>
  <conditionalFormatting sqref="I315">
    <cfRule type="cellIs" dxfId="926" priority="927" stopIfTrue="1" operator="lessThan">
      <formula>F82</formula>
    </cfRule>
  </conditionalFormatting>
  <conditionalFormatting sqref="K315">
    <cfRule type="cellIs" dxfId="925" priority="926" stopIfTrue="1" operator="lessThan">
      <formula>H82</formula>
    </cfRule>
  </conditionalFormatting>
  <conditionalFormatting sqref="M315">
    <cfRule type="cellIs" dxfId="924" priority="925" stopIfTrue="1" operator="lessThan">
      <formula>J82</formula>
    </cfRule>
  </conditionalFormatting>
  <conditionalFormatting sqref="I316">
    <cfRule type="cellIs" dxfId="923" priority="924" stopIfTrue="1" operator="lessThan">
      <formula>F83</formula>
    </cfRule>
  </conditionalFormatting>
  <conditionalFormatting sqref="K316">
    <cfRule type="cellIs" dxfId="922" priority="923" stopIfTrue="1" operator="lessThan">
      <formula>H83</formula>
    </cfRule>
  </conditionalFormatting>
  <conditionalFormatting sqref="M316">
    <cfRule type="cellIs" dxfId="921" priority="922" stopIfTrue="1" operator="lessThan">
      <formula>J83</formula>
    </cfRule>
  </conditionalFormatting>
  <conditionalFormatting sqref="I317">
    <cfRule type="cellIs" dxfId="920" priority="921" stopIfTrue="1" operator="lessThan">
      <formula>F84</formula>
    </cfRule>
  </conditionalFormatting>
  <conditionalFormatting sqref="K317">
    <cfRule type="cellIs" dxfId="919" priority="920" stopIfTrue="1" operator="lessThan">
      <formula>H84</formula>
    </cfRule>
  </conditionalFormatting>
  <conditionalFormatting sqref="M317">
    <cfRule type="cellIs" dxfId="918" priority="919" stopIfTrue="1" operator="lessThan">
      <formula>J84</formula>
    </cfRule>
  </conditionalFormatting>
  <conditionalFormatting sqref="I318">
    <cfRule type="cellIs" dxfId="917" priority="918" stopIfTrue="1" operator="lessThan">
      <formula>F85</formula>
    </cfRule>
  </conditionalFormatting>
  <conditionalFormatting sqref="K318">
    <cfRule type="cellIs" dxfId="916" priority="917" stopIfTrue="1" operator="lessThan">
      <formula>H85</formula>
    </cfRule>
  </conditionalFormatting>
  <conditionalFormatting sqref="M318">
    <cfRule type="cellIs" dxfId="915" priority="916" stopIfTrue="1" operator="lessThan">
      <formula>J85</formula>
    </cfRule>
  </conditionalFormatting>
  <conditionalFormatting sqref="I319">
    <cfRule type="cellIs" dxfId="914" priority="915" stopIfTrue="1" operator="lessThan">
      <formula>F86</formula>
    </cfRule>
  </conditionalFormatting>
  <conditionalFormatting sqref="K319">
    <cfRule type="cellIs" dxfId="913" priority="914" stopIfTrue="1" operator="lessThan">
      <formula>H86</formula>
    </cfRule>
  </conditionalFormatting>
  <conditionalFormatting sqref="M319">
    <cfRule type="cellIs" dxfId="912" priority="913" stopIfTrue="1" operator="lessThan">
      <formula>J86</formula>
    </cfRule>
  </conditionalFormatting>
  <conditionalFormatting sqref="I320">
    <cfRule type="cellIs" dxfId="911" priority="912" stopIfTrue="1" operator="lessThan">
      <formula>F87</formula>
    </cfRule>
  </conditionalFormatting>
  <conditionalFormatting sqref="K320">
    <cfRule type="cellIs" dxfId="910" priority="911" stopIfTrue="1" operator="lessThan">
      <formula>H87</formula>
    </cfRule>
  </conditionalFormatting>
  <conditionalFormatting sqref="M320">
    <cfRule type="cellIs" dxfId="909" priority="910" stopIfTrue="1" operator="lessThan">
      <formula>J87</formula>
    </cfRule>
  </conditionalFormatting>
  <conditionalFormatting sqref="I321">
    <cfRule type="cellIs" dxfId="908" priority="909" stopIfTrue="1" operator="lessThan">
      <formula>F88</formula>
    </cfRule>
  </conditionalFormatting>
  <conditionalFormatting sqref="K321">
    <cfRule type="cellIs" dxfId="907" priority="908" stopIfTrue="1" operator="lessThan">
      <formula>H88</formula>
    </cfRule>
  </conditionalFormatting>
  <conditionalFormatting sqref="M321">
    <cfRule type="cellIs" dxfId="906" priority="907" stopIfTrue="1" operator="lessThan">
      <formula>J88</formula>
    </cfRule>
  </conditionalFormatting>
  <conditionalFormatting sqref="I322">
    <cfRule type="cellIs" dxfId="905" priority="906" stopIfTrue="1" operator="lessThan">
      <formula>F89</formula>
    </cfRule>
  </conditionalFormatting>
  <conditionalFormatting sqref="K322">
    <cfRule type="cellIs" dxfId="904" priority="905" stopIfTrue="1" operator="lessThan">
      <formula>H89</formula>
    </cfRule>
  </conditionalFormatting>
  <conditionalFormatting sqref="M322">
    <cfRule type="cellIs" dxfId="903" priority="904" stopIfTrue="1" operator="lessThan">
      <formula>J89</formula>
    </cfRule>
  </conditionalFormatting>
  <conditionalFormatting sqref="I323">
    <cfRule type="cellIs" dxfId="902" priority="903" stopIfTrue="1" operator="lessThan">
      <formula>F90</formula>
    </cfRule>
  </conditionalFormatting>
  <conditionalFormatting sqref="K323">
    <cfRule type="cellIs" dxfId="901" priority="902" stopIfTrue="1" operator="lessThan">
      <formula>H90</formula>
    </cfRule>
  </conditionalFormatting>
  <conditionalFormatting sqref="M323">
    <cfRule type="cellIs" dxfId="900" priority="901" stopIfTrue="1" operator="lessThan">
      <formula>J90</formula>
    </cfRule>
  </conditionalFormatting>
  <conditionalFormatting sqref="I324">
    <cfRule type="cellIs" dxfId="899" priority="900" stopIfTrue="1" operator="lessThan">
      <formula>F91</formula>
    </cfRule>
  </conditionalFormatting>
  <conditionalFormatting sqref="K324">
    <cfRule type="cellIs" dxfId="898" priority="899" stopIfTrue="1" operator="lessThan">
      <formula>H91</formula>
    </cfRule>
  </conditionalFormatting>
  <conditionalFormatting sqref="M324">
    <cfRule type="cellIs" dxfId="897" priority="898" stopIfTrue="1" operator="lessThan">
      <formula>J91</formula>
    </cfRule>
  </conditionalFormatting>
  <conditionalFormatting sqref="I325">
    <cfRule type="cellIs" dxfId="896" priority="897" stopIfTrue="1" operator="lessThan">
      <formula>F92</formula>
    </cfRule>
  </conditionalFormatting>
  <conditionalFormatting sqref="K325">
    <cfRule type="cellIs" dxfId="895" priority="896" stopIfTrue="1" operator="lessThan">
      <formula>H92</formula>
    </cfRule>
  </conditionalFormatting>
  <conditionalFormatting sqref="M325">
    <cfRule type="cellIs" dxfId="894" priority="895" stopIfTrue="1" operator="lessThan">
      <formula>J92</formula>
    </cfRule>
  </conditionalFormatting>
  <conditionalFormatting sqref="I326">
    <cfRule type="cellIs" dxfId="893" priority="894" stopIfTrue="1" operator="lessThan">
      <formula>F93</formula>
    </cfRule>
  </conditionalFormatting>
  <conditionalFormatting sqref="K326">
    <cfRule type="cellIs" dxfId="892" priority="893" stopIfTrue="1" operator="lessThan">
      <formula>H93</formula>
    </cfRule>
  </conditionalFormatting>
  <conditionalFormatting sqref="M326">
    <cfRule type="cellIs" dxfId="891" priority="892" stopIfTrue="1" operator="lessThan">
      <formula>J93</formula>
    </cfRule>
  </conditionalFormatting>
  <conditionalFormatting sqref="I327">
    <cfRule type="cellIs" dxfId="890" priority="891" stopIfTrue="1" operator="lessThan">
      <formula>F94</formula>
    </cfRule>
  </conditionalFormatting>
  <conditionalFormatting sqref="K327">
    <cfRule type="cellIs" dxfId="889" priority="890" stopIfTrue="1" operator="lessThan">
      <formula>H94</formula>
    </cfRule>
  </conditionalFormatting>
  <conditionalFormatting sqref="M327">
    <cfRule type="cellIs" dxfId="888" priority="889" stopIfTrue="1" operator="lessThan">
      <formula>J94</formula>
    </cfRule>
  </conditionalFormatting>
  <conditionalFormatting sqref="I328">
    <cfRule type="cellIs" dxfId="887" priority="888" stopIfTrue="1" operator="lessThan">
      <formula>F95</formula>
    </cfRule>
  </conditionalFormatting>
  <conditionalFormatting sqref="K328">
    <cfRule type="cellIs" dxfId="886" priority="887" stopIfTrue="1" operator="lessThan">
      <formula>H95</formula>
    </cfRule>
  </conditionalFormatting>
  <conditionalFormatting sqref="M328">
    <cfRule type="cellIs" dxfId="885" priority="886" stopIfTrue="1" operator="lessThan">
      <formula>J95</formula>
    </cfRule>
  </conditionalFormatting>
  <conditionalFormatting sqref="I329">
    <cfRule type="cellIs" dxfId="884" priority="885" stopIfTrue="1" operator="lessThan">
      <formula>F96</formula>
    </cfRule>
  </conditionalFormatting>
  <conditionalFormatting sqref="K329">
    <cfRule type="cellIs" dxfId="883" priority="884" stopIfTrue="1" operator="lessThan">
      <formula>H96</formula>
    </cfRule>
  </conditionalFormatting>
  <conditionalFormatting sqref="M329">
    <cfRule type="cellIs" dxfId="882" priority="883" stopIfTrue="1" operator="lessThan">
      <formula>J96</formula>
    </cfRule>
  </conditionalFormatting>
  <conditionalFormatting sqref="I330">
    <cfRule type="cellIs" dxfId="881" priority="882" stopIfTrue="1" operator="lessThan">
      <formula>F97</formula>
    </cfRule>
  </conditionalFormatting>
  <conditionalFormatting sqref="K330">
    <cfRule type="cellIs" dxfId="880" priority="881" stopIfTrue="1" operator="lessThan">
      <formula>H97</formula>
    </cfRule>
  </conditionalFormatting>
  <conditionalFormatting sqref="M330">
    <cfRule type="cellIs" dxfId="879" priority="880" stopIfTrue="1" operator="lessThan">
      <formula>J97</formula>
    </cfRule>
  </conditionalFormatting>
  <conditionalFormatting sqref="I331">
    <cfRule type="cellIs" dxfId="878" priority="879" stopIfTrue="1" operator="lessThan">
      <formula>F98</formula>
    </cfRule>
  </conditionalFormatting>
  <conditionalFormatting sqref="K331">
    <cfRule type="cellIs" dxfId="877" priority="878" stopIfTrue="1" operator="lessThan">
      <formula>H98</formula>
    </cfRule>
  </conditionalFormatting>
  <conditionalFormatting sqref="M331">
    <cfRule type="cellIs" dxfId="876" priority="877" stopIfTrue="1" operator="lessThan">
      <formula>J98</formula>
    </cfRule>
  </conditionalFormatting>
  <conditionalFormatting sqref="I332">
    <cfRule type="cellIs" dxfId="875" priority="876" stopIfTrue="1" operator="lessThan">
      <formula>F99</formula>
    </cfRule>
  </conditionalFormatting>
  <conditionalFormatting sqref="K332">
    <cfRule type="cellIs" dxfId="874" priority="875" stopIfTrue="1" operator="lessThan">
      <formula>H99</formula>
    </cfRule>
  </conditionalFormatting>
  <conditionalFormatting sqref="M332">
    <cfRule type="cellIs" dxfId="873" priority="874" stopIfTrue="1" operator="lessThan">
      <formula>J99</formula>
    </cfRule>
  </conditionalFormatting>
  <conditionalFormatting sqref="I333">
    <cfRule type="cellIs" dxfId="872" priority="873" stopIfTrue="1" operator="lessThan">
      <formula>F100</formula>
    </cfRule>
  </conditionalFormatting>
  <conditionalFormatting sqref="K333">
    <cfRule type="cellIs" dxfId="871" priority="872" stopIfTrue="1" operator="lessThan">
      <formula>H100</formula>
    </cfRule>
  </conditionalFormatting>
  <conditionalFormatting sqref="M333">
    <cfRule type="cellIs" dxfId="870" priority="871" stopIfTrue="1" operator="lessThan">
      <formula>J100</formula>
    </cfRule>
  </conditionalFormatting>
  <conditionalFormatting sqref="I334">
    <cfRule type="cellIs" dxfId="869" priority="870" stopIfTrue="1" operator="lessThan">
      <formula>F101</formula>
    </cfRule>
  </conditionalFormatting>
  <conditionalFormatting sqref="K334">
    <cfRule type="cellIs" dxfId="868" priority="869" stopIfTrue="1" operator="lessThan">
      <formula>H101</formula>
    </cfRule>
  </conditionalFormatting>
  <conditionalFormatting sqref="M334">
    <cfRule type="cellIs" dxfId="867" priority="868" stopIfTrue="1" operator="lessThan">
      <formula>J101</formula>
    </cfRule>
  </conditionalFormatting>
  <conditionalFormatting sqref="I335">
    <cfRule type="cellIs" dxfId="866" priority="867" stopIfTrue="1" operator="lessThan">
      <formula>F102</formula>
    </cfRule>
  </conditionalFormatting>
  <conditionalFormatting sqref="K335">
    <cfRule type="cellIs" dxfId="865" priority="866" stopIfTrue="1" operator="lessThan">
      <formula>H102</formula>
    </cfRule>
  </conditionalFormatting>
  <conditionalFormatting sqref="M335">
    <cfRule type="cellIs" dxfId="864" priority="865" stopIfTrue="1" operator="lessThan">
      <formula>J102</formula>
    </cfRule>
  </conditionalFormatting>
  <conditionalFormatting sqref="I336">
    <cfRule type="cellIs" dxfId="863" priority="864" stopIfTrue="1" operator="lessThan">
      <formula>F103</formula>
    </cfRule>
  </conditionalFormatting>
  <conditionalFormatting sqref="K336">
    <cfRule type="cellIs" dxfId="862" priority="863" stopIfTrue="1" operator="lessThan">
      <formula>H103</formula>
    </cfRule>
  </conditionalFormatting>
  <conditionalFormatting sqref="M336">
    <cfRule type="cellIs" dxfId="861" priority="862" stopIfTrue="1" operator="lessThan">
      <formula>J103</formula>
    </cfRule>
  </conditionalFormatting>
  <conditionalFormatting sqref="I337">
    <cfRule type="cellIs" dxfId="860" priority="861" stopIfTrue="1" operator="lessThan">
      <formula>F104</formula>
    </cfRule>
  </conditionalFormatting>
  <conditionalFormatting sqref="K337">
    <cfRule type="cellIs" dxfId="859" priority="860" stopIfTrue="1" operator="lessThan">
      <formula>H104</formula>
    </cfRule>
  </conditionalFormatting>
  <conditionalFormatting sqref="M337">
    <cfRule type="cellIs" dxfId="858" priority="859" stopIfTrue="1" operator="lessThan">
      <formula>J104</formula>
    </cfRule>
  </conditionalFormatting>
  <conditionalFormatting sqref="I338">
    <cfRule type="cellIs" dxfId="857" priority="858" stopIfTrue="1" operator="lessThan">
      <formula>F105</formula>
    </cfRule>
  </conditionalFormatting>
  <conditionalFormatting sqref="K338">
    <cfRule type="cellIs" dxfId="856" priority="857" stopIfTrue="1" operator="lessThan">
      <formula>H105</formula>
    </cfRule>
  </conditionalFormatting>
  <conditionalFormatting sqref="M338">
    <cfRule type="cellIs" dxfId="855" priority="856" stopIfTrue="1" operator="lessThan">
      <formula>J105</formula>
    </cfRule>
  </conditionalFormatting>
  <conditionalFormatting sqref="I339">
    <cfRule type="cellIs" dxfId="854" priority="855" stopIfTrue="1" operator="lessThan">
      <formula>F106</formula>
    </cfRule>
  </conditionalFormatting>
  <conditionalFormatting sqref="K339">
    <cfRule type="cellIs" dxfId="853" priority="854" stopIfTrue="1" operator="lessThan">
      <formula>H106</formula>
    </cfRule>
  </conditionalFormatting>
  <conditionalFormatting sqref="M339">
    <cfRule type="cellIs" dxfId="852" priority="853" stopIfTrue="1" operator="lessThan">
      <formula>J106</formula>
    </cfRule>
  </conditionalFormatting>
  <conditionalFormatting sqref="I340">
    <cfRule type="cellIs" dxfId="851" priority="852" stopIfTrue="1" operator="lessThan">
      <formula>F107</formula>
    </cfRule>
  </conditionalFormatting>
  <conditionalFormatting sqref="K340">
    <cfRule type="cellIs" dxfId="850" priority="851" stopIfTrue="1" operator="lessThan">
      <formula>H107</formula>
    </cfRule>
  </conditionalFormatting>
  <conditionalFormatting sqref="M340">
    <cfRule type="cellIs" dxfId="849" priority="850" stopIfTrue="1" operator="lessThan">
      <formula>J107</formula>
    </cfRule>
  </conditionalFormatting>
  <conditionalFormatting sqref="I341">
    <cfRule type="cellIs" dxfId="848" priority="849" stopIfTrue="1" operator="lessThan">
      <formula>F108</formula>
    </cfRule>
  </conditionalFormatting>
  <conditionalFormatting sqref="K341">
    <cfRule type="cellIs" dxfId="847" priority="848" stopIfTrue="1" operator="lessThan">
      <formula>H108</formula>
    </cfRule>
  </conditionalFormatting>
  <conditionalFormatting sqref="M341">
    <cfRule type="cellIs" dxfId="846" priority="847" stopIfTrue="1" operator="lessThan">
      <formula>J108</formula>
    </cfRule>
  </conditionalFormatting>
  <conditionalFormatting sqref="E436">
    <cfRule type="expression" dxfId="845" priority="845" stopIfTrue="1">
      <formula>#REF!/#REF!/12*1000-#REF!/#REF!/12*0.1*1000&gt;#REF!</formula>
    </cfRule>
    <cfRule type="expression" dxfId="844" priority="846" stopIfTrue="1">
      <formula>#REF!/#REF!/12*1000+#REF!/#REF!/12*0.1*1000&lt;#REF!</formula>
    </cfRule>
  </conditionalFormatting>
  <conditionalFormatting sqref="F436">
    <cfRule type="expression" dxfId="843" priority="843" stopIfTrue="1">
      <formula>#REF!/#REF!/12*1000-#REF!/#REF!/12*0.1*1000&gt;#REF!</formula>
    </cfRule>
    <cfRule type="expression" dxfId="842" priority="844" stopIfTrue="1">
      <formula>#REF!/#REF!/12*1000+#REF!/#REF!/12*0.1*1000&lt;#REF!</formula>
    </cfRule>
  </conditionalFormatting>
  <conditionalFormatting sqref="G436">
    <cfRule type="expression" dxfId="841" priority="841" stopIfTrue="1">
      <formula>#REF!/#REF!/12*1000-#REF!/#REF!/12*0.1*1000&gt;#REF!</formula>
    </cfRule>
    <cfRule type="expression" dxfId="840" priority="842" stopIfTrue="1">
      <formula>#REF!/#REF!/12*1000+#REF!/#REF!/12*0.1*1000&lt;#REF!</formula>
    </cfRule>
  </conditionalFormatting>
  <conditionalFormatting sqref="H436">
    <cfRule type="expression" dxfId="839" priority="839" stopIfTrue="1">
      <formula>#REF!/#REF!/12*1000-#REF!/#REF!/12*0.1*1000&gt;#REF!</formula>
    </cfRule>
    <cfRule type="expression" dxfId="838" priority="840" stopIfTrue="1">
      <formula>#REF!/#REF!/12*1000+#REF!/#REF!/12*0.1*1000&lt;#REF!</formula>
    </cfRule>
  </conditionalFormatting>
  <conditionalFormatting sqref="I436">
    <cfRule type="expression" dxfId="837" priority="837" stopIfTrue="1">
      <formula>#REF!/#REF!/12*1000-#REF!/#REF!/12*0.1*1000&gt;#REF!</formula>
    </cfRule>
    <cfRule type="expression" dxfId="836" priority="838" stopIfTrue="1">
      <formula>#REF!/#REF!/12*1000+#REF!/#REF!/12*0.1*1000&lt;#REF!</formula>
    </cfRule>
  </conditionalFormatting>
  <conditionalFormatting sqref="J436">
    <cfRule type="expression" dxfId="835" priority="835" stopIfTrue="1">
      <formula>#REF!/#REF!/12*1000-#REF!/#REF!/12*0.1*1000&gt;#REF!</formula>
    </cfRule>
    <cfRule type="expression" dxfId="834" priority="836" stopIfTrue="1">
      <formula>#REF!/#REF!/12*1000+#REF!/#REF!/12*0.1*1000&lt;#REF!</formula>
    </cfRule>
  </conditionalFormatting>
  <conditionalFormatting sqref="K436">
    <cfRule type="expression" dxfId="833" priority="833" stopIfTrue="1">
      <formula>#REF!/#REF!/12*1000-#REF!/#REF!/12*0.1*1000&gt;#REF!</formula>
    </cfRule>
    <cfRule type="expression" dxfId="832" priority="834" stopIfTrue="1">
      <formula>#REF!/#REF!/12*1000+#REF!/#REF!/12*0.1*1000&lt;#REF!</formula>
    </cfRule>
  </conditionalFormatting>
  <conditionalFormatting sqref="L436">
    <cfRule type="expression" dxfId="831" priority="831" stopIfTrue="1">
      <formula>#REF!/#REF!/12*1000-#REF!/#REF!/12*0.1*1000&gt;#REF!</formula>
    </cfRule>
    <cfRule type="expression" dxfId="830" priority="832" stopIfTrue="1">
      <formula>#REF!/#REF!/12*1000+#REF!/#REF!/12*0.1*1000&lt;#REF!</formula>
    </cfRule>
  </conditionalFormatting>
  <conditionalFormatting sqref="M436">
    <cfRule type="expression" dxfId="829" priority="829" stopIfTrue="1">
      <formula>#REF!/#REF!/12*1000-#REF!/#REF!/12*0.1*1000&gt;#REF!</formula>
    </cfRule>
    <cfRule type="expression" dxfId="828" priority="830" stopIfTrue="1">
      <formula>#REF!/#REF!/12*1000+#REF!/#REF!/12*0.1*1000&lt;#REF!</formula>
    </cfRule>
  </conditionalFormatting>
  <conditionalFormatting sqref="E437">
    <cfRule type="expression" dxfId="827" priority="827" stopIfTrue="1">
      <formula>#REF!/#REF!/12*1000-#REF!/#REF!/12*0.1*1000&gt;#REF!</formula>
    </cfRule>
    <cfRule type="expression" dxfId="826" priority="828" stopIfTrue="1">
      <formula>#REF!/#REF!/12*1000+#REF!/#REF!/12*0.1*1000&lt;#REF!</formula>
    </cfRule>
  </conditionalFormatting>
  <conditionalFormatting sqref="F437">
    <cfRule type="expression" dxfId="825" priority="825" stopIfTrue="1">
      <formula>#REF!/#REF!/12*1000-#REF!/#REF!/12*0.1*1000&gt;#REF!</formula>
    </cfRule>
    <cfRule type="expression" dxfId="824" priority="826" stopIfTrue="1">
      <formula>#REF!/#REF!/12*1000+#REF!/#REF!/12*0.1*1000&lt;#REF!</formula>
    </cfRule>
  </conditionalFormatting>
  <conditionalFormatting sqref="G437">
    <cfRule type="expression" dxfId="823" priority="823" stopIfTrue="1">
      <formula>#REF!/#REF!/12*1000-#REF!/#REF!/12*0.1*1000&gt;#REF!</formula>
    </cfRule>
    <cfRule type="expression" dxfId="822" priority="824" stopIfTrue="1">
      <formula>#REF!/#REF!/12*1000+#REF!/#REF!/12*0.1*1000&lt;#REF!</formula>
    </cfRule>
  </conditionalFormatting>
  <conditionalFormatting sqref="H437">
    <cfRule type="expression" dxfId="821" priority="821" stopIfTrue="1">
      <formula>#REF!/#REF!/12*1000-#REF!/#REF!/12*0.1*1000&gt;#REF!</formula>
    </cfRule>
    <cfRule type="expression" dxfId="820" priority="822" stopIfTrue="1">
      <formula>#REF!/#REF!/12*1000+#REF!/#REF!/12*0.1*1000&lt;#REF!</formula>
    </cfRule>
  </conditionalFormatting>
  <conditionalFormatting sqref="I437">
    <cfRule type="expression" dxfId="819" priority="819" stopIfTrue="1">
      <formula>#REF!/#REF!/12*1000-#REF!/#REF!/12*0.1*1000&gt;#REF!</formula>
    </cfRule>
    <cfRule type="expression" dxfId="818" priority="820" stopIfTrue="1">
      <formula>#REF!/#REF!/12*1000+#REF!/#REF!/12*0.1*1000&lt;#REF!</formula>
    </cfRule>
  </conditionalFormatting>
  <conditionalFormatting sqref="J437">
    <cfRule type="expression" dxfId="817" priority="817" stopIfTrue="1">
      <formula>#REF!/#REF!/12*1000-#REF!/#REF!/12*0.1*1000&gt;#REF!</formula>
    </cfRule>
    <cfRule type="expression" dxfId="816" priority="818" stopIfTrue="1">
      <formula>#REF!/#REF!/12*1000+#REF!/#REF!/12*0.1*1000&lt;#REF!</formula>
    </cfRule>
  </conditionalFormatting>
  <conditionalFormatting sqref="K437">
    <cfRule type="expression" dxfId="815" priority="815" stopIfTrue="1">
      <formula>#REF!/#REF!/12*1000-#REF!/#REF!/12*0.1*1000&gt;#REF!</formula>
    </cfRule>
    <cfRule type="expression" dxfId="814" priority="816" stopIfTrue="1">
      <formula>#REF!/#REF!/12*1000+#REF!/#REF!/12*0.1*1000&lt;#REF!</formula>
    </cfRule>
  </conditionalFormatting>
  <conditionalFormatting sqref="L437">
    <cfRule type="expression" dxfId="813" priority="813" stopIfTrue="1">
      <formula>#REF!/#REF!/12*1000-#REF!/#REF!/12*0.1*1000&gt;#REF!</formula>
    </cfRule>
    <cfRule type="expression" dxfId="812" priority="814" stopIfTrue="1">
      <formula>#REF!/#REF!/12*1000+#REF!/#REF!/12*0.1*1000&lt;#REF!</formula>
    </cfRule>
  </conditionalFormatting>
  <conditionalFormatting sqref="M437">
    <cfRule type="expression" dxfId="811" priority="811" stopIfTrue="1">
      <formula>#REF!/#REF!/12*1000-#REF!/#REF!/12*0.1*1000&gt;#REF!</formula>
    </cfRule>
    <cfRule type="expression" dxfId="810" priority="812" stopIfTrue="1">
      <formula>#REF!/#REF!/12*1000+#REF!/#REF!/12*0.1*1000&lt;#REF!</formula>
    </cfRule>
  </conditionalFormatting>
  <conditionalFormatting sqref="E438">
    <cfRule type="expression" dxfId="809" priority="809" stopIfTrue="1">
      <formula>#REF!/#REF!/12*1000-#REF!/#REF!/12*0.1*1000&gt;#REF!</formula>
    </cfRule>
    <cfRule type="expression" dxfId="808" priority="810" stopIfTrue="1">
      <formula>#REF!/#REF!/12*1000+#REF!/#REF!/12*0.1*1000&lt;#REF!</formula>
    </cfRule>
  </conditionalFormatting>
  <conditionalFormatting sqref="F438">
    <cfRule type="expression" dxfId="807" priority="807" stopIfTrue="1">
      <formula>#REF!/#REF!/12*1000-#REF!/#REF!/12*0.1*1000&gt;#REF!</formula>
    </cfRule>
    <cfRule type="expression" dxfId="806" priority="808" stopIfTrue="1">
      <formula>#REF!/#REF!/12*1000+#REF!/#REF!/12*0.1*1000&lt;#REF!</formula>
    </cfRule>
  </conditionalFormatting>
  <conditionalFormatting sqref="G438">
    <cfRule type="expression" dxfId="805" priority="805" stopIfTrue="1">
      <formula>#REF!/#REF!/12*1000-#REF!/#REF!/12*0.1*1000&gt;#REF!</formula>
    </cfRule>
    <cfRule type="expression" dxfId="804" priority="806" stopIfTrue="1">
      <formula>#REF!/#REF!/12*1000+#REF!/#REF!/12*0.1*1000&lt;#REF!</formula>
    </cfRule>
  </conditionalFormatting>
  <conditionalFormatting sqref="H438">
    <cfRule type="expression" dxfId="803" priority="803" stopIfTrue="1">
      <formula>#REF!/#REF!/12*1000-#REF!/#REF!/12*0.1*1000&gt;#REF!</formula>
    </cfRule>
    <cfRule type="expression" dxfId="802" priority="804" stopIfTrue="1">
      <formula>#REF!/#REF!/12*1000+#REF!/#REF!/12*0.1*1000&lt;#REF!</formula>
    </cfRule>
  </conditionalFormatting>
  <conditionalFormatting sqref="I438">
    <cfRule type="expression" dxfId="801" priority="801" stopIfTrue="1">
      <formula>#REF!/#REF!/12*1000-#REF!/#REF!/12*0.1*1000&gt;#REF!</formula>
    </cfRule>
    <cfRule type="expression" dxfId="800" priority="802" stopIfTrue="1">
      <formula>#REF!/#REF!/12*1000+#REF!/#REF!/12*0.1*1000&lt;#REF!</formula>
    </cfRule>
  </conditionalFormatting>
  <conditionalFormatting sqref="J438">
    <cfRule type="expression" dxfId="799" priority="799" stopIfTrue="1">
      <formula>#REF!/#REF!/12*1000-#REF!/#REF!/12*0.1*1000&gt;#REF!</formula>
    </cfRule>
    <cfRule type="expression" dxfId="798" priority="800" stopIfTrue="1">
      <formula>#REF!/#REF!/12*1000+#REF!/#REF!/12*0.1*1000&lt;#REF!</formula>
    </cfRule>
  </conditionalFormatting>
  <conditionalFormatting sqref="K438">
    <cfRule type="expression" dxfId="797" priority="797" stopIfTrue="1">
      <formula>#REF!/#REF!/12*1000-#REF!/#REF!/12*0.1*1000&gt;#REF!</formula>
    </cfRule>
    <cfRule type="expression" dxfId="796" priority="798" stopIfTrue="1">
      <formula>#REF!/#REF!/12*1000+#REF!/#REF!/12*0.1*1000&lt;#REF!</formula>
    </cfRule>
  </conditionalFormatting>
  <conditionalFormatting sqref="L438">
    <cfRule type="expression" dxfId="795" priority="795" stopIfTrue="1">
      <formula>#REF!/#REF!/12*1000-#REF!/#REF!/12*0.1*1000&gt;#REF!</formula>
    </cfRule>
    <cfRule type="expression" dxfId="794" priority="796" stopIfTrue="1">
      <formula>#REF!/#REF!/12*1000+#REF!/#REF!/12*0.1*1000&lt;#REF!</formula>
    </cfRule>
  </conditionalFormatting>
  <conditionalFormatting sqref="M438">
    <cfRule type="expression" dxfId="793" priority="793" stopIfTrue="1">
      <formula>#REF!/#REF!/12*1000-#REF!/#REF!/12*0.1*1000&gt;#REF!</formula>
    </cfRule>
    <cfRule type="expression" dxfId="792" priority="794" stopIfTrue="1">
      <formula>#REF!/#REF!/12*1000+#REF!/#REF!/12*0.1*1000&lt;#REF!</formula>
    </cfRule>
  </conditionalFormatting>
  <conditionalFormatting sqref="E439">
    <cfRule type="expression" dxfId="791" priority="791" stopIfTrue="1">
      <formula>#REF!/#REF!/12*1000-#REF!/#REF!/12*0.1*1000&gt;#REF!</formula>
    </cfRule>
    <cfRule type="expression" dxfId="790" priority="792" stopIfTrue="1">
      <formula>#REF!/#REF!/12*1000+#REF!/#REF!/12*0.1*1000&lt;#REF!</formula>
    </cfRule>
  </conditionalFormatting>
  <conditionalFormatting sqref="F439">
    <cfRule type="expression" dxfId="789" priority="789" stopIfTrue="1">
      <formula>#REF!/#REF!/12*1000-#REF!/#REF!/12*0.1*1000&gt;#REF!</formula>
    </cfRule>
    <cfRule type="expression" dxfId="788" priority="790" stopIfTrue="1">
      <formula>#REF!/#REF!/12*1000+#REF!/#REF!/12*0.1*1000&lt;#REF!</formula>
    </cfRule>
  </conditionalFormatting>
  <conditionalFormatting sqref="G439">
    <cfRule type="expression" dxfId="787" priority="787" stopIfTrue="1">
      <formula>#REF!/#REF!/12*1000-#REF!/#REF!/12*0.1*1000&gt;#REF!</formula>
    </cfRule>
    <cfRule type="expression" dxfId="786" priority="788" stopIfTrue="1">
      <formula>#REF!/#REF!/12*1000+#REF!/#REF!/12*0.1*1000&lt;#REF!</formula>
    </cfRule>
  </conditionalFormatting>
  <conditionalFormatting sqref="H439">
    <cfRule type="expression" dxfId="785" priority="785" stopIfTrue="1">
      <formula>#REF!/#REF!/12*1000-#REF!/#REF!/12*0.1*1000&gt;#REF!</formula>
    </cfRule>
    <cfRule type="expression" dxfId="784" priority="786" stopIfTrue="1">
      <formula>#REF!/#REF!/12*1000+#REF!/#REF!/12*0.1*1000&lt;#REF!</formula>
    </cfRule>
  </conditionalFormatting>
  <conditionalFormatting sqref="I439">
    <cfRule type="expression" dxfId="783" priority="783" stopIfTrue="1">
      <formula>#REF!/#REF!/12*1000-#REF!/#REF!/12*0.1*1000&gt;#REF!</formula>
    </cfRule>
    <cfRule type="expression" dxfId="782" priority="784" stopIfTrue="1">
      <formula>#REF!/#REF!/12*1000+#REF!/#REF!/12*0.1*1000&lt;#REF!</formula>
    </cfRule>
  </conditionalFormatting>
  <conditionalFormatting sqref="J439">
    <cfRule type="expression" dxfId="781" priority="781" stopIfTrue="1">
      <formula>#REF!/#REF!/12*1000-#REF!/#REF!/12*0.1*1000&gt;#REF!</formula>
    </cfRule>
    <cfRule type="expression" dxfId="780" priority="782" stopIfTrue="1">
      <formula>#REF!/#REF!/12*1000+#REF!/#REF!/12*0.1*1000&lt;#REF!</formula>
    </cfRule>
  </conditionalFormatting>
  <conditionalFormatting sqref="K439">
    <cfRule type="expression" dxfId="779" priority="779" stopIfTrue="1">
      <formula>#REF!/#REF!/12*1000-#REF!/#REF!/12*0.1*1000&gt;#REF!</formula>
    </cfRule>
    <cfRule type="expression" dxfId="778" priority="780" stopIfTrue="1">
      <formula>#REF!/#REF!/12*1000+#REF!/#REF!/12*0.1*1000&lt;#REF!</formula>
    </cfRule>
  </conditionalFormatting>
  <conditionalFormatting sqref="L439">
    <cfRule type="expression" dxfId="777" priority="777" stopIfTrue="1">
      <formula>#REF!/#REF!/12*1000-#REF!/#REF!/12*0.1*1000&gt;#REF!</formula>
    </cfRule>
    <cfRule type="expression" dxfId="776" priority="778" stopIfTrue="1">
      <formula>#REF!/#REF!/12*1000+#REF!/#REF!/12*0.1*1000&lt;#REF!</formula>
    </cfRule>
  </conditionalFormatting>
  <conditionalFormatting sqref="M439">
    <cfRule type="expression" dxfId="775" priority="775" stopIfTrue="1">
      <formula>#REF!/#REF!/12*1000-#REF!/#REF!/12*0.1*1000&gt;#REF!</formula>
    </cfRule>
    <cfRule type="expression" dxfId="774" priority="776" stopIfTrue="1">
      <formula>#REF!/#REF!/12*1000+#REF!/#REF!/12*0.1*1000&lt;#REF!</formula>
    </cfRule>
  </conditionalFormatting>
  <conditionalFormatting sqref="I698">
    <cfRule type="cellIs" dxfId="773" priority="774" stopIfTrue="1" operator="lessThan">
      <formula>F5</formula>
    </cfRule>
  </conditionalFormatting>
  <conditionalFormatting sqref="K698">
    <cfRule type="cellIs" dxfId="772" priority="773" stopIfTrue="1" operator="lessThan">
      <formula>H5</formula>
    </cfRule>
  </conditionalFormatting>
  <conditionalFormatting sqref="M698">
    <cfRule type="cellIs" dxfId="771" priority="772" stopIfTrue="1" operator="lessThan">
      <formula>J5</formula>
    </cfRule>
  </conditionalFormatting>
  <conditionalFormatting sqref="E699">
    <cfRule type="expression" dxfId="770" priority="771" stopIfTrue="1">
      <formula>C6&gt;C5</formula>
    </cfRule>
  </conditionalFormatting>
  <conditionalFormatting sqref="F699">
    <cfRule type="expression" dxfId="769" priority="770" stopIfTrue="1">
      <formula>D6&gt;D5</formula>
    </cfRule>
  </conditionalFormatting>
  <conditionalFormatting sqref="G699">
    <cfRule type="expression" dxfId="768" priority="769" stopIfTrue="1">
      <formula>E6&gt;E5</formula>
    </cfRule>
  </conditionalFormatting>
  <conditionalFormatting sqref="H699">
    <cfRule type="expression" dxfId="767" priority="768" stopIfTrue="1">
      <formula>F6&gt;F5</formula>
    </cfRule>
  </conditionalFormatting>
  <conditionalFormatting sqref="I699">
    <cfRule type="expression" dxfId="766" priority="766" stopIfTrue="1">
      <formula>G6&gt;G5</formula>
    </cfRule>
    <cfRule type="cellIs" dxfId="765" priority="767" stopIfTrue="1" operator="lessThan">
      <formula>F6</formula>
    </cfRule>
  </conditionalFormatting>
  <conditionalFormatting sqref="J699">
    <cfRule type="expression" dxfId="764" priority="765" stopIfTrue="1">
      <formula>H6&gt;H5</formula>
    </cfRule>
  </conditionalFormatting>
  <conditionalFormatting sqref="K699">
    <cfRule type="expression" dxfId="763" priority="763" stopIfTrue="1">
      <formula>I6&gt;I5</formula>
    </cfRule>
    <cfRule type="cellIs" dxfId="762" priority="764" stopIfTrue="1" operator="lessThan">
      <formula>H6</formula>
    </cfRule>
  </conditionalFormatting>
  <conditionalFormatting sqref="L699">
    <cfRule type="expression" dxfId="761" priority="762" stopIfTrue="1">
      <formula>J6&gt;J5</formula>
    </cfRule>
  </conditionalFormatting>
  <conditionalFormatting sqref="M699">
    <cfRule type="expression" dxfId="760" priority="760" stopIfTrue="1">
      <formula>K6&gt;K5</formula>
    </cfRule>
    <cfRule type="cellIs" dxfId="759" priority="761" stopIfTrue="1" operator="lessThan">
      <formula>J6</formula>
    </cfRule>
  </conditionalFormatting>
  <conditionalFormatting sqref="I700">
    <cfRule type="cellIs" dxfId="758" priority="759" stopIfTrue="1" operator="lessThan">
      <formula>F7</formula>
    </cfRule>
  </conditionalFormatting>
  <conditionalFormatting sqref="K700">
    <cfRule type="cellIs" dxfId="757" priority="758" stopIfTrue="1" operator="lessThan">
      <formula>H7</formula>
    </cfRule>
  </conditionalFormatting>
  <conditionalFormatting sqref="M700">
    <cfRule type="cellIs" dxfId="756" priority="757" stopIfTrue="1" operator="lessThan">
      <formula>J7</formula>
    </cfRule>
  </conditionalFormatting>
  <conditionalFormatting sqref="E701">
    <cfRule type="expression" dxfId="755" priority="756" stopIfTrue="1">
      <formula>C8&gt;C7</formula>
    </cfRule>
  </conditionalFormatting>
  <conditionalFormatting sqref="F701">
    <cfRule type="expression" dxfId="754" priority="755" stopIfTrue="1">
      <formula>D8&gt;D7</formula>
    </cfRule>
  </conditionalFormatting>
  <conditionalFormatting sqref="G701">
    <cfRule type="expression" dxfId="753" priority="754" stopIfTrue="1">
      <formula>E8&gt;E7</formula>
    </cfRule>
  </conditionalFormatting>
  <conditionalFormatting sqref="H701">
    <cfRule type="expression" dxfId="752" priority="753" stopIfTrue="1">
      <formula>F8&gt;F7</formula>
    </cfRule>
  </conditionalFormatting>
  <conditionalFormatting sqref="I701">
    <cfRule type="expression" dxfId="751" priority="751" stopIfTrue="1">
      <formula>G8&gt;G7</formula>
    </cfRule>
    <cfRule type="cellIs" dxfId="750" priority="752" stopIfTrue="1" operator="lessThan">
      <formula>F8</formula>
    </cfRule>
  </conditionalFormatting>
  <conditionalFormatting sqref="J701">
    <cfRule type="expression" dxfId="749" priority="750" stopIfTrue="1">
      <formula>H8&gt;H7</formula>
    </cfRule>
  </conditionalFormatting>
  <conditionalFormatting sqref="K701">
    <cfRule type="expression" dxfId="748" priority="748" stopIfTrue="1">
      <formula>I8&gt;I7</formula>
    </cfRule>
    <cfRule type="cellIs" dxfId="747" priority="749" stopIfTrue="1" operator="lessThan">
      <formula>H8</formula>
    </cfRule>
  </conditionalFormatting>
  <conditionalFormatting sqref="L701">
    <cfRule type="expression" dxfId="746" priority="747" stopIfTrue="1">
      <formula>J8&gt;J7</formula>
    </cfRule>
  </conditionalFormatting>
  <conditionalFormatting sqref="M701">
    <cfRule type="expression" dxfId="745" priority="745" stopIfTrue="1">
      <formula>K8&gt;K7</formula>
    </cfRule>
    <cfRule type="cellIs" dxfId="744" priority="746" stopIfTrue="1" operator="lessThan">
      <formula>J8</formula>
    </cfRule>
  </conditionalFormatting>
  <conditionalFormatting sqref="I702">
    <cfRule type="cellIs" dxfId="743" priority="744" stopIfTrue="1" operator="greaterThan">
      <formula>F9</formula>
    </cfRule>
  </conditionalFormatting>
  <conditionalFormatting sqref="K702">
    <cfRule type="cellIs" dxfId="742" priority="743" stopIfTrue="1" operator="greaterThan">
      <formula>H9</formula>
    </cfRule>
  </conditionalFormatting>
  <conditionalFormatting sqref="M702">
    <cfRule type="cellIs" dxfId="741" priority="742" stopIfTrue="1" operator="greaterThan">
      <formula>J9</formula>
    </cfRule>
  </conditionalFormatting>
  <conditionalFormatting sqref="E703">
    <cfRule type="expression" dxfId="740" priority="741" stopIfTrue="1">
      <formula>C10&gt;C9</formula>
    </cfRule>
  </conditionalFormatting>
  <conditionalFormatting sqref="F703">
    <cfRule type="expression" dxfId="739" priority="740" stopIfTrue="1">
      <formula>D10&gt;D9</formula>
    </cfRule>
  </conditionalFormatting>
  <conditionalFormatting sqref="G703">
    <cfRule type="expression" dxfId="738" priority="739" stopIfTrue="1">
      <formula>E10&gt;E9</formula>
    </cfRule>
  </conditionalFormatting>
  <conditionalFormatting sqref="H703">
    <cfRule type="expression" dxfId="737" priority="738" stopIfTrue="1">
      <formula>F10&gt;F9</formula>
    </cfRule>
  </conditionalFormatting>
  <conditionalFormatting sqref="I703">
    <cfRule type="expression" dxfId="736" priority="736" stopIfTrue="1">
      <formula>G10&gt;G9</formula>
    </cfRule>
    <cfRule type="cellIs" dxfId="735" priority="737" stopIfTrue="1" operator="greaterThan">
      <formula>F10</formula>
    </cfRule>
  </conditionalFormatting>
  <conditionalFormatting sqref="J703">
    <cfRule type="expression" dxfId="734" priority="735" stopIfTrue="1">
      <formula>H10&gt;H9</formula>
    </cfRule>
  </conditionalFormatting>
  <conditionalFormatting sqref="K703">
    <cfRule type="expression" dxfId="733" priority="733" stopIfTrue="1">
      <formula>I10&gt;I9</formula>
    </cfRule>
    <cfRule type="cellIs" dxfId="732" priority="734" stopIfTrue="1" operator="greaterThan">
      <formula>H10</formula>
    </cfRule>
  </conditionalFormatting>
  <conditionalFormatting sqref="L703">
    <cfRule type="expression" dxfId="731" priority="732" stopIfTrue="1">
      <formula>J10&gt;J9</formula>
    </cfRule>
  </conditionalFormatting>
  <conditionalFormatting sqref="M703">
    <cfRule type="expression" dxfId="730" priority="730" stopIfTrue="1">
      <formula>K10&gt;K9</formula>
    </cfRule>
    <cfRule type="cellIs" dxfId="729" priority="731" stopIfTrue="1" operator="greaterThan">
      <formula>J10</formula>
    </cfRule>
  </conditionalFormatting>
  <conditionalFormatting sqref="I705">
    <cfRule type="cellIs" dxfId="728" priority="729" stopIfTrue="1" operator="lessThan">
      <formula>F12</formula>
    </cfRule>
  </conditionalFormatting>
  <conditionalFormatting sqref="K705">
    <cfRule type="cellIs" dxfId="727" priority="728" stopIfTrue="1" operator="lessThan">
      <formula>H12</formula>
    </cfRule>
  </conditionalFormatting>
  <conditionalFormatting sqref="M705">
    <cfRule type="cellIs" dxfId="726" priority="727" stopIfTrue="1" operator="lessThan">
      <formula>J12</formula>
    </cfRule>
  </conditionalFormatting>
  <conditionalFormatting sqref="E706">
    <cfRule type="expression" dxfId="725" priority="726" stopIfTrue="1">
      <formula>C13&gt;C12</formula>
    </cfRule>
  </conditionalFormatting>
  <conditionalFormatting sqref="F706">
    <cfRule type="expression" dxfId="724" priority="725" stopIfTrue="1">
      <formula>D13&gt;D12</formula>
    </cfRule>
  </conditionalFormatting>
  <conditionalFormatting sqref="G706">
    <cfRule type="expression" dxfId="723" priority="724" stopIfTrue="1">
      <formula>E13&gt;E12</formula>
    </cfRule>
  </conditionalFormatting>
  <conditionalFormatting sqref="H706">
    <cfRule type="expression" dxfId="722" priority="723" stopIfTrue="1">
      <formula>F13&gt;F12</formula>
    </cfRule>
  </conditionalFormatting>
  <conditionalFormatting sqref="I706">
    <cfRule type="expression" dxfId="721" priority="721" stopIfTrue="1">
      <formula>G13&gt;G12</formula>
    </cfRule>
    <cfRule type="cellIs" dxfId="720" priority="722" stopIfTrue="1" operator="lessThan">
      <formula>F13</formula>
    </cfRule>
  </conditionalFormatting>
  <conditionalFormatting sqref="J706">
    <cfRule type="expression" dxfId="719" priority="720" stopIfTrue="1">
      <formula>H13&gt;H12</formula>
    </cfRule>
  </conditionalFormatting>
  <conditionalFormatting sqref="K706">
    <cfRule type="expression" dxfId="718" priority="718" stopIfTrue="1">
      <formula>I13&gt;I12</formula>
    </cfRule>
    <cfRule type="cellIs" dxfId="717" priority="719" stopIfTrue="1" operator="lessThan">
      <formula>H13</formula>
    </cfRule>
  </conditionalFormatting>
  <conditionalFormatting sqref="L706">
    <cfRule type="expression" dxfId="716" priority="717" stopIfTrue="1">
      <formula>J13&gt;J12</formula>
    </cfRule>
  </conditionalFormatting>
  <conditionalFormatting sqref="M706">
    <cfRule type="expression" dxfId="715" priority="715" stopIfTrue="1">
      <formula>K13&gt;K12</formula>
    </cfRule>
    <cfRule type="cellIs" dxfId="714" priority="716" stopIfTrue="1" operator="lessThan">
      <formula>J13</formula>
    </cfRule>
  </conditionalFormatting>
  <conditionalFormatting sqref="E709">
    <cfRule type="cellIs" dxfId="713" priority="714" stopIfTrue="1" operator="lessThan">
      <formula>C113</formula>
    </cfRule>
  </conditionalFormatting>
  <conditionalFormatting sqref="F709">
    <cfRule type="cellIs" dxfId="712" priority="713" stopIfTrue="1" operator="lessThan">
      <formula>D113</formula>
    </cfRule>
  </conditionalFormatting>
  <conditionalFormatting sqref="G709">
    <cfRule type="cellIs" dxfId="711" priority="712" stopIfTrue="1" operator="lessThan">
      <formula>E113</formula>
    </cfRule>
  </conditionalFormatting>
  <conditionalFormatting sqref="H709">
    <cfRule type="cellIs" dxfId="710" priority="711" stopIfTrue="1" operator="lessThan">
      <formula>F113</formula>
    </cfRule>
  </conditionalFormatting>
  <conditionalFormatting sqref="I709">
    <cfRule type="cellIs" dxfId="709" priority="709" stopIfTrue="1" operator="lessThan">
      <formula>F6</formula>
    </cfRule>
    <cfRule type="cellIs" dxfId="708" priority="710" stopIfTrue="1" operator="lessThan">
      <formula>G113</formula>
    </cfRule>
  </conditionalFormatting>
  <conditionalFormatting sqref="J709">
    <cfRule type="cellIs" dxfId="707" priority="708" stopIfTrue="1" operator="lessThan">
      <formula>H113</formula>
    </cfRule>
  </conditionalFormatting>
  <conditionalFormatting sqref="K709">
    <cfRule type="cellIs" dxfId="706" priority="706" stopIfTrue="1" operator="lessThan">
      <formula>H6</formula>
    </cfRule>
    <cfRule type="cellIs" dxfId="705" priority="707" stopIfTrue="1" operator="lessThan">
      <formula>I113</formula>
    </cfRule>
  </conditionalFormatting>
  <conditionalFormatting sqref="L709">
    <cfRule type="cellIs" dxfId="704" priority="705" stopIfTrue="1" operator="lessThan">
      <formula>J113</formula>
    </cfRule>
  </conditionalFormatting>
  <conditionalFormatting sqref="M709">
    <cfRule type="cellIs" dxfId="703" priority="703" stopIfTrue="1" operator="lessThan">
      <formula>J6</formula>
    </cfRule>
    <cfRule type="cellIs" dxfId="702" priority="704" stopIfTrue="1" operator="lessThan">
      <formula>K113</formula>
    </cfRule>
  </conditionalFormatting>
  <conditionalFormatting sqref="E710">
    <cfRule type="cellIs" dxfId="701" priority="702" stopIfTrue="1" operator="lessThan">
      <formula>C114</formula>
    </cfRule>
  </conditionalFormatting>
  <conditionalFormatting sqref="F710">
    <cfRule type="cellIs" dxfId="700" priority="701" stopIfTrue="1" operator="lessThan">
      <formula>D114</formula>
    </cfRule>
  </conditionalFormatting>
  <conditionalFormatting sqref="G710">
    <cfRule type="cellIs" dxfId="699" priority="700" stopIfTrue="1" operator="lessThan">
      <formula>E114</formula>
    </cfRule>
  </conditionalFormatting>
  <conditionalFormatting sqref="H710">
    <cfRule type="cellIs" dxfId="698" priority="699" stopIfTrue="1" operator="lessThan">
      <formula>F114</formula>
    </cfRule>
  </conditionalFormatting>
  <conditionalFormatting sqref="I710">
    <cfRule type="cellIs" dxfId="697" priority="697" stopIfTrue="1" operator="lessThan">
      <formula>F7</formula>
    </cfRule>
    <cfRule type="cellIs" dxfId="696" priority="698" stopIfTrue="1" operator="lessThan">
      <formula>G114</formula>
    </cfRule>
  </conditionalFormatting>
  <conditionalFormatting sqref="J710">
    <cfRule type="cellIs" dxfId="695" priority="696" stopIfTrue="1" operator="lessThan">
      <formula>H114</formula>
    </cfRule>
  </conditionalFormatting>
  <conditionalFormatting sqref="K710">
    <cfRule type="cellIs" dxfId="694" priority="694" stopIfTrue="1" operator="lessThan">
      <formula>H7</formula>
    </cfRule>
    <cfRule type="cellIs" dxfId="693" priority="695" stopIfTrue="1" operator="lessThan">
      <formula>I114</formula>
    </cfRule>
  </conditionalFormatting>
  <conditionalFormatting sqref="L710">
    <cfRule type="cellIs" dxfId="692" priority="693" stopIfTrue="1" operator="lessThan">
      <formula>J114</formula>
    </cfRule>
  </conditionalFormatting>
  <conditionalFormatting sqref="M710">
    <cfRule type="cellIs" dxfId="691" priority="691" stopIfTrue="1" operator="lessThan">
      <formula>J7</formula>
    </cfRule>
    <cfRule type="cellIs" dxfId="690" priority="692" stopIfTrue="1" operator="lessThan">
      <formula>K114</formula>
    </cfRule>
  </conditionalFormatting>
  <conditionalFormatting sqref="E711">
    <cfRule type="cellIs" dxfId="689" priority="690" stopIfTrue="1" operator="lessThan">
      <formula>C115</formula>
    </cfRule>
  </conditionalFormatting>
  <conditionalFormatting sqref="F711">
    <cfRule type="cellIs" dxfId="688" priority="689" stopIfTrue="1" operator="lessThan">
      <formula>D115</formula>
    </cfRule>
  </conditionalFormatting>
  <conditionalFormatting sqref="G711">
    <cfRule type="cellIs" dxfId="687" priority="688" stopIfTrue="1" operator="lessThan">
      <formula>E115</formula>
    </cfRule>
  </conditionalFormatting>
  <conditionalFormatting sqref="H711">
    <cfRule type="cellIs" dxfId="686" priority="687" stopIfTrue="1" operator="lessThan">
      <formula>F115</formula>
    </cfRule>
  </conditionalFormatting>
  <conditionalFormatting sqref="I711">
    <cfRule type="cellIs" dxfId="685" priority="685" stopIfTrue="1" operator="greaterThan">
      <formula>F8</formula>
    </cfRule>
    <cfRule type="cellIs" dxfId="684" priority="686" stopIfTrue="1" operator="lessThan">
      <formula>G115</formula>
    </cfRule>
  </conditionalFormatting>
  <conditionalFormatting sqref="J711">
    <cfRule type="cellIs" dxfId="683" priority="684" stopIfTrue="1" operator="lessThan">
      <formula>H115</formula>
    </cfRule>
  </conditionalFormatting>
  <conditionalFormatting sqref="K711">
    <cfRule type="cellIs" dxfId="682" priority="682" stopIfTrue="1" operator="greaterThan">
      <formula>H8</formula>
    </cfRule>
    <cfRule type="cellIs" dxfId="681" priority="683" stopIfTrue="1" operator="lessThan">
      <formula>I115</formula>
    </cfRule>
  </conditionalFormatting>
  <conditionalFormatting sqref="L711">
    <cfRule type="cellIs" dxfId="680" priority="681" stopIfTrue="1" operator="lessThan">
      <formula>J115</formula>
    </cfRule>
  </conditionalFormatting>
  <conditionalFormatting sqref="M711">
    <cfRule type="cellIs" dxfId="679" priority="679" stopIfTrue="1" operator="greaterThan">
      <formula>J8</formula>
    </cfRule>
    <cfRule type="cellIs" dxfId="678" priority="680" stopIfTrue="1" operator="lessThan">
      <formula>K115</formula>
    </cfRule>
  </conditionalFormatting>
  <conditionalFormatting sqref="I712">
    <cfRule type="cellIs" dxfId="677" priority="678" stopIfTrue="1" operator="lessThan">
      <formula>F9</formula>
    </cfRule>
  </conditionalFormatting>
  <conditionalFormatting sqref="K712">
    <cfRule type="cellIs" dxfId="676" priority="677" stopIfTrue="1" operator="lessThan">
      <formula>H9</formula>
    </cfRule>
  </conditionalFormatting>
  <conditionalFormatting sqref="M712">
    <cfRule type="cellIs" dxfId="675" priority="676" stopIfTrue="1" operator="lessThan">
      <formula>J9</formula>
    </cfRule>
  </conditionalFormatting>
  <conditionalFormatting sqref="I713">
    <cfRule type="cellIs" dxfId="674" priority="675" stopIfTrue="1" operator="lessThan">
      <formula>F10</formula>
    </cfRule>
  </conditionalFormatting>
  <conditionalFormatting sqref="K713">
    <cfRule type="cellIs" dxfId="673" priority="674" stopIfTrue="1" operator="lessThan">
      <formula>H10</formula>
    </cfRule>
  </conditionalFormatting>
  <conditionalFormatting sqref="M713">
    <cfRule type="cellIs" dxfId="672" priority="673" stopIfTrue="1" operator="lessThan">
      <formula>J10</formula>
    </cfRule>
  </conditionalFormatting>
  <conditionalFormatting sqref="I714">
    <cfRule type="cellIs" dxfId="671" priority="672" stopIfTrue="1" operator="greaterThan">
      <formula>F11</formula>
    </cfRule>
  </conditionalFormatting>
  <conditionalFormatting sqref="K714">
    <cfRule type="cellIs" dxfId="670" priority="671" stopIfTrue="1" operator="greaterThan">
      <formula>H11</formula>
    </cfRule>
  </conditionalFormatting>
  <conditionalFormatting sqref="M714">
    <cfRule type="cellIs" dxfId="669" priority="670" stopIfTrue="1" operator="greaterThan">
      <formula>J11</formula>
    </cfRule>
  </conditionalFormatting>
  <conditionalFormatting sqref="I716">
    <cfRule type="cellIs" dxfId="668" priority="669" stopIfTrue="1" operator="lessThan">
      <formula>F13</formula>
    </cfRule>
  </conditionalFormatting>
  <conditionalFormatting sqref="K716">
    <cfRule type="cellIs" dxfId="667" priority="668" stopIfTrue="1" operator="lessThan">
      <formula>H13</formula>
    </cfRule>
  </conditionalFormatting>
  <conditionalFormatting sqref="M716">
    <cfRule type="cellIs" dxfId="666" priority="667" stopIfTrue="1" operator="lessThan">
      <formula>J13</formula>
    </cfRule>
  </conditionalFormatting>
  <conditionalFormatting sqref="I717">
    <cfRule type="cellIs" dxfId="665" priority="666" stopIfTrue="1" operator="lessThan">
      <formula>F14</formula>
    </cfRule>
  </conditionalFormatting>
  <conditionalFormatting sqref="K717">
    <cfRule type="cellIs" dxfId="664" priority="665" stopIfTrue="1" operator="lessThan">
      <formula>H14</formula>
    </cfRule>
  </conditionalFormatting>
  <conditionalFormatting sqref="M717">
    <cfRule type="cellIs" dxfId="663" priority="664" stopIfTrue="1" operator="lessThan">
      <formula>J14</formula>
    </cfRule>
  </conditionalFormatting>
  <conditionalFormatting sqref="I718">
    <cfRule type="cellIs" dxfId="662" priority="663" stopIfTrue="1" operator="greaterThan">
      <formula>F15</formula>
    </cfRule>
  </conditionalFormatting>
  <conditionalFormatting sqref="K718">
    <cfRule type="cellIs" dxfId="661" priority="662" stopIfTrue="1" operator="greaterThan">
      <formula>H15</formula>
    </cfRule>
  </conditionalFormatting>
  <conditionalFormatting sqref="M718">
    <cfRule type="cellIs" dxfId="660" priority="661" stopIfTrue="1" operator="greaterThan">
      <formula>J15</formula>
    </cfRule>
  </conditionalFormatting>
  <conditionalFormatting sqref="I720">
    <cfRule type="cellIs" dxfId="659" priority="660" stopIfTrue="1" operator="lessThan">
      <formula>F17</formula>
    </cfRule>
  </conditionalFormatting>
  <conditionalFormatting sqref="K720">
    <cfRule type="cellIs" dxfId="658" priority="659" stopIfTrue="1" operator="lessThan">
      <formula>H17</formula>
    </cfRule>
  </conditionalFormatting>
  <conditionalFormatting sqref="M720">
    <cfRule type="cellIs" dxfId="657" priority="658" stopIfTrue="1" operator="lessThan">
      <formula>J17</formula>
    </cfRule>
  </conditionalFormatting>
  <conditionalFormatting sqref="I724">
    <cfRule type="cellIs" dxfId="656" priority="657" stopIfTrue="1" operator="lessThan">
      <formula>F21</formula>
    </cfRule>
  </conditionalFormatting>
  <conditionalFormatting sqref="K724">
    <cfRule type="cellIs" dxfId="655" priority="656" stopIfTrue="1" operator="lessThan">
      <formula>H21</formula>
    </cfRule>
  </conditionalFormatting>
  <conditionalFormatting sqref="M724">
    <cfRule type="cellIs" dxfId="654" priority="655" stopIfTrue="1" operator="lessThan">
      <formula>J21</formula>
    </cfRule>
  </conditionalFormatting>
  <conditionalFormatting sqref="I728">
    <cfRule type="cellIs" dxfId="653" priority="654" stopIfTrue="1" operator="lessThan">
      <formula>F25</formula>
    </cfRule>
  </conditionalFormatting>
  <conditionalFormatting sqref="K728">
    <cfRule type="cellIs" dxfId="652" priority="653" stopIfTrue="1" operator="lessThan">
      <formula>H25</formula>
    </cfRule>
  </conditionalFormatting>
  <conditionalFormatting sqref="M728">
    <cfRule type="cellIs" dxfId="651" priority="652" stopIfTrue="1" operator="lessThan">
      <formula>J25</formula>
    </cfRule>
  </conditionalFormatting>
  <conditionalFormatting sqref="E729">
    <cfRule type="cellIs" dxfId="650" priority="651" stopIfTrue="1" operator="lessThan">
      <formula>C133</formula>
    </cfRule>
  </conditionalFormatting>
  <conditionalFormatting sqref="F729">
    <cfRule type="cellIs" dxfId="649" priority="650" stopIfTrue="1" operator="lessThan">
      <formula>D133</formula>
    </cfRule>
  </conditionalFormatting>
  <conditionalFormatting sqref="G729">
    <cfRule type="cellIs" dxfId="648" priority="649" stopIfTrue="1" operator="lessThan">
      <formula>E133</formula>
    </cfRule>
  </conditionalFormatting>
  <conditionalFormatting sqref="H729">
    <cfRule type="cellIs" dxfId="647" priority="648" stopIfTrue="1" operator="lessThan">
      <formula>F133</formula>
    </cfRule>
  </conditionalFormatting>
  <conditionalFormatting sqref="I729">
    <cfRule type="cellIs" dxfId="646" priority="646" stopIfTrue="1" operator="lessThan">
      <formula>F26</formula>
    </cfRule>
    <cfRule type="cellIs" dxfId="645" priority="647" stopIfTrue="1" operator="lessThan">
      <formula>G133</formula>
    </cfRule>
  </conditionalFormatting>
  <conditionalFormatting sqref="J729">
    <cfRule type="cellIs" dxfId="644" priority="645" stopIfTrue="1" operator="lessThan">
      <formula>H133</formula>
    </cfRule>
  </conditionalFormatting>
  <conditionalFormatting sqref="K729">
    <cfRule type="cellIs" dxfId="643" priority="643" stopIfTrue="1" operator="lessThan">
      <formula>H26</formula>
    </cfRule>
    <cfRule type="cellIs" dxfId="642" priority="644" stopIfTrue="1" operator="lessThan">
      <formula>I133</formula>
    </cfRule>
  </conditionalFormatting>
  <conditionalFormatting sqref="L729">
    <cfRule type="cellIs" dxfId="641" priority="642" stopIfTrue="1" operator="lessThan">
      <formula>J133</formula>
    </cfRule>
  </conditionalFormatting>
  <conditionalFormatting sqref="M729">
    <cfRule type="cellIs" dxfId="640" priority="640" stopIfTrue="1" operator="lessThan">
      <formula>J26</formula>
    </cfRule>
    <cfRule type="cellIs" dxfId="639" priority="641" stopIfTrue="1" operator="lessThan">
      <formula>K133</formula>
    </cfRule>
  </conditionalFormatting>
  <conditionalFormatting sqref="E730">
    <cfRule type="cellIs" dxfId="638" priority="639" stopIfTrue="1" operator="lessThan">
      <formula>C134</formula>
    </cfRule>
  </conditionalFormatting>
  <conditionalFormatting sqref="F730">
    <cfRule type="cellIs" dxfId="637" priority="638" stopIfTrue="1" operator="lessThan">
      <formula>D134</formula>
    </cfRule>
  </conditionalFormatting>
  <conditionalFormatting sqref="G730">
    <cfRule type="cellIs" dxfId="636" priority="637" stopIfTrue="1" operator="lessThan">
      <formula>E134</formula>
    </cfRule>
  </conditionalFormatting>
  <conditionalFormatting sqref="H730">
    <cfRule type="cellIs" dxfId="635" priority="636" stopIfTrue="1" operator="lessThan">
      <formula>F134</formula>
    </cfRule>
  </conditionalFormatting>
  <conditionalFormatting sqref="I730">
    <cfRule type="cellIs" dxfId="634" priority="634" stopIfTrue="1" operator="greaterThan">
      <formula>F27</formula>
    </cfRule>
    <cfRule type="cellIs" dxfId="633" priority="635" stopIfTrue="1" operator="lessThan">
      <formula>G134</formula>
    </cfRule>
  </conditionalFormatting>
  <conditionalFormatting sqref="J730">
    <cfRule type="cellIs" dxfId="632" priority="633" stopIfTrue="1" operator="lessThan">
      <formula>H134</formula>
    </cfRule>
  </conditionalFormatting>
  <conditionalFormatting sqref="K730">
    <cfRule type="cellIs" dxfId="631" priority="631" stopIfTrue="1" operator="greaterThan">
      <formula>H27</formula>
    </cfRule>
    <cfRule type="cellIs" dxfId="630" priority="632" stopIfTrue="1" operator="lessThan">
      <formula>I134</formula>
    </cfRule>
  </conditionalFormatting>
  <conditionalFormatting sqref="L730">
    <cfRule type="cellIs" dxfId="629" priority="630" stopIfTrue="1" operator="lessThan">
      <formula>J134</formula>
    </cfRule>
  </conditionalFormatting>
  <conditionalFormatting sqref="M730">
    <cfRule type="cellIs" dxfId="628" priority="628" stopIfTrue="1" operator="lessThan">
      <formula>J27</formula>
    </cfRule>
    <cfRule type="cellIs" dxfId="627" priority="629" stopIfTrue="1" operator="lessThan">
      <formula>K134</formula>
    </cfRule>
  </conditionalFormatting>
  <conditionalFormatting sqref="I732">
    <cfRule type="cellIs" dxfId="626" priority="627" stopIfTrue="1" operator="lessThan">
      <formula>F29</formula>
    </cfRule>
  </conditionalFormatting>
  <conditionalFormatting sqref="K732">
    <cfRule type="cellIs" dxfId="625" priority="626" stopIfTrue="1" operator="lessThan">
      <formula>H29</formula>
    </cfRule>
  </conditionalFormatting>
  <conditionalFormatting sqref="M732">
    <cfRule type="cellIs" dxfId="624" priority="625" stopIfTrue="1" operator="lessThan">
      <formula>J29</formula>
    </cfRule>
  </conditionalFormatting>
  <conditionalFormatting sqref="I736">
    <cfRule type="cellIs" dxfId="623" priority="624" stopIfTrue="1" operator="lessThan">
      <formula>F33</formula>
    </cfRule>
  </conditionalFormatting>
  <conditionalFormatting sqref="K736">
    <cfRule type="cellIs" dxfId="622" priority="623" stopIfTrue="1" operator="lessThan">
      <formula>H33</formula>
    </cfRule>
  </conditionalFormatting>
  <conditionalFormatting sqref="M736">
    <cfRule type="cellIs" dxfId="621" priority="622" stopIfTrue="1" operator="lessThan">
      <formula>J33</formula>
    </cfRule>
  </conditionalFormatting>
  <conditionalFormatting sqref="E737">
    <cfRule type="cellIs" dxfId="620" priority="621" stopIfTrue="1" operator="lessThan">
      <formula>C141</formula>
    </cfRule>
  </conditionalFormatting>
  <conditionalFormatting sqref="F737">
    <cfRule type="cellIs" dxfId="619" priority="620" stopIfTrue="1" operator="lessThan">
      <formula>D141</formula>
    </cfRule>
  </conditionalFormatting>
  <conditionalFormatting sqref="G737">
    <cfRule type="cellIs" dxfId="618" priority="619" stopIfTrue="1" operator="lessThan">
      <formula>E141</formula>
    </cfRule>
  </conditionalFormatting>
  <conditionalFormatting sqref="H737">
    <cfRule type="cellIs" dxfId="617" priority="618" stopIfTrue="1" operator="lessThan">
      <formula>F141</formula>
    </cfRule>
  </conditionalFormatting>
  <conditionalFormatting sqref="I737">
    <cfRule type="cellIs" dxfId="616" priority="616" stopIfTrue="1" operator="lessThan">
      <formula>F34</formula>
    </cfRule>
    <cfRule type="cellIs" dxfId="615" priority="617" stopIfTrue="1" operator="lessThan">
      <formula>G141</formula>
    </cfRule>
  </conditionalFormatting>
  <conditionalFormatting sqref="J737">
    <cfRule type="cellIs" dxfId="614" priority="615" stopIfTrue="1" operator="lessThan">
      <formula>H141</formula>
    </cfRule>
  </conditionalFormatting>
  <conditionalFormatting sqref="K737">
    <cfRule type="cellIs" dxfId="613" priority="613" stopIfTrue="1" operator="lessThan">
      <formula>H34</formula>
    </cfRule>
    <cfRule type="cellIs" dxfId="612" priority="614" stopIfTrue="1" operator="lessThan">
      <formula>I141</formula>
    </cfRule>
  </conditionalFormatting>
  <conditionalFormatting sqref="L737">
    <cfRule type="cellIs" dxfId="611" priority="612" stopIfTrue="1" operator="lessThan">
      <formula>J141</formula>
    </cfRule>
  </conditionalFormatting>
  <conditionalFormatting sqref="M737">
    <cfRule type="cellIs" dxfId="610" priority="610" stopIfTrue="1" operator="lessThan">
      <formula>J34</formula>
    </cfRule>
    <cfRule type="cellIs" dxfId="609" priority="611" stopIfTrue="1" operator="lessThan">
      <formula>K141</formula>
    </cfRule>
  </conditionalFormatting>
  <conditionalFormatting sqref="E738">
    <cfRule type="cellIs" dxfId="608" priority="609" stopIfTrue="1" operator="lessThan">
      <formula>C142</formula>
    </cfRule>
  </conditionalFormatting>
  <conditionalFormatting sqref="F738">
    <cfRule type="cellIs" dxfId="607" priority="608" stopIfTrue="1" operator="lessThan">
      <formula>D142</formula>
    </cfRule>
  </conditionalFormatting>
  <conditionalFormatting sqref="G738">
    <cfRule type="cellIs" dxfId="606" priority="607" stopIfTrue="1" operator="lessThan">
      <formula>E142</formula>
    </cfRule>
  </conditionalFormatting>
  <conditionalFormatting sqref="H738">
    <cfRule type="cellIs" dxfId="605" priority="606" stopIfTrue="1" operator="lessThan">
      <formula>F142</formula>
    </cfRule>
  </conditionalFormatting>
  <conditionalFormatting sqref="I738">
    <cfRule type="cellIs" dxfId="604" priority="604" stopIfTrue="1" operator="lessThan">
      <formula>F35</formula>
    </cfRule>
    <cfRule type="cellIs" dxfId="603" priority="605" stopIfTrue="1" operator="lessThan">
      <formula>G142</formula>
    </cfRule>
  </conditionalFormatting>
  <conditionalFormatting sqref="J738">
    <cfRule type="cellIs" dxfId="602" priority="603" stopIfTrue="1" operator="lessThan">
      <formula>H142</formula>
    </cfRule>
  </conditionalFormatting>
  <conditionalFormatting sqref="K738">
    <cfRule type="cellIs" dxfId="601" priority="601" stopIfTrue="1" operator="lessThan">
      <formula>H35</formula>
    </cfRule>
    <cfRule type="cellIs" dxfId="600" priority="602" stopIfTrue="1" operator="lessThan">
      <formula>I142</formula>
    </cfRule>
  </conditionalFormatting>
  <conditionalFormatting sqref="L738">
    <cfRule type="cellIs" dxfId="599" priority="600" stopIfTrue="1" operator="lessThan">
      <formula>J142</formula>
    </cfRule>
  </conditionalFormatting>
  <conditionalFormatting sqref="M738">
    <cfRule type="cellIs" dxfId="598" priority="598" stopIfTrue="1" operator="lessThan">
      <formula>J35</formula>
    </cfRule>
    <cfRule type="cellIs" dxfId="597" priority="599" stopIfTrue="1" operator="lessThan">
      <formula>K142</formula>
    </cfRule>
  </conditionalFormatting>
  <conditionalFormatting sqref="I796">
    <cfRule type="cellIs" dxfId="596" priority="597" stopIfTrue="1" operator="lessThan">
      <formula>F93</formula>
    </cfRule>
  </conditionalFormatting>
  <conditionalFormatting sqref="K796">
    <cfRule type="cellIs" dxfId="595" priority="596" stopIfTrue="1" operator="lessThan">
      <formula>H93</formula>
    </cfRule>
  </conditionalFormatting>
  <conditionalFormatting sqref="M796">
    <cfRule type="cellIs" dxfId="594" priority="595" stopIfTrue="1" operator="lessThan">
      <formula>J93</formula>
    </cfRule>
  </conditionalFormatting>
  <conditionalFormatting sqref="I800">
    <cfRule type="cellIs" dxfId="593" priority="594" stopIfTrue="1" operator="lessThan">
      <formula>F97</formula>
    </cfRule>
  </conditionalFormatting>
  <conditionalFormatting sqref="I804">
    <cfRule type="cellIs" dxfId="592" priority="593" stopIfTrue="1" operator="lessThan">
      <formula>F101</formula>
    </cfRule>
  </conditionalFormatting>
  <conditionalFormatting sqref="K804">
    <cfRule type="cellIs" dxfId="591" priority="592" stopIfTrue="1" operator="lessThan">
      <formula>H101</formula>
    </cfRule>
  </conditionalFormatting>
  <conditionalFormatting sqref="M804">
    <cfRule type="cellIs" dxfId="590" priority="591" stopIfTrue="1" operator="lessThan">
      <formula>J101</formula>
    </cfRule>
  </conditionalFormatting>
  <conditionalFormatting sqref="I808">
    <cfRule type="cellIs" dxfId="589" priority="590" stopIfTrue="1" operator="lessThan">
      <formula>F105</formula>
    </cfRule>
  </conditionalFormatting>
  <conditionalFormatting sqref="K808">
    <cfRule type="cellIs" dxfId="588" priority="589" stopIfTrue="1" operator="lessThan">
      <formula>H105</formula>
    </cfRule>
  </conditionalFormatting>
  <conditionalFormatting sqref="M808">
    <cfRule type="cellIs" dxfId="587" priority="588" stopIfTrue="1" operator="lessThan">
      <formula>J105</formula>
    </cfRule>
  </conditionalFormatting>
  <conditionalFormatting sqref="I812">
    <cfRule type="cellIs" dxfId="586" priority="587" stopIfTrue="1" operator="lessThan">
      <formula>F109</formula>
    </cfRule>
  </conditionalFormatting>
  <conditionalFormatting sqref="K812">
    <cfRule type="cellIs" dxfId="585" priority="586" stopIfTrue="1" operator="lessThan">
      <formula>H109</formula>
    </cfRule>
  </conditionalFormatting>
  <conditionalFormatting sqref="M812">
    <cfRule type="cellIs" dxfId="584" priority="585" stopIfTrue="1" operator="lessThan">
      <formula>J109</formula>
    </cfRule>
  </conditionalFormatting>
  <conditionalFormatting sqref="I815">
    <cfRule type="cellIs" dxfId="583" priority="584" stopIfTrue="1" operator="lessThan">
      <formula>F112</formula>
    </cfRule>
  </conditionalFormatting>
  <conditionalFormatting sqref="K815">
    <cfRule type="cellIs" dxfId="582" priority="583" stopIfTrue="1" operator="lessThan">
      <formula>H112</formula>
    </cfRule>
  </conditionalFormatting>
  <conditionalFormatting sqref="M815">
    <cfRule type="cellIs" dxfId="581" priority="582" stopIfTrue="1" operator="lessThan">
      <formula>J112</formula>
    </cfRule>
  </conditionalFormatting>
  <conditionalFormatting sqref="I816">
    <cfRule type="cellIs" dxfId="580" priority="581" stopIfTrue="1" operator="lessThan">
      <formula>F113</formula>
    </cfRule>
  </conditionalFormatting>
  <conditionalFormatting sqref="K816">
    <cfRule type="cellIs" dxfId="579" priority="580" stopIfTrue="1" operator="lessThan">
      <formula>H113</formula>
    </cfRule>
  </conditionalFormatting>
  <conditionalFormatting sqref="M816">
    <cfRule type="cellIs" dxfId="578" priority="579" stopIfTrue="1" operator="lessThan">
      <formula>J113</formula>
    </cfRule>
  </conditionalFormatting>
  <conditionalFormatting sqref="I817">
    <cfRule type="cellIs" dxfId="577" priority="578" stopIfTrue="1" operator="lessThan">
      <formula>F114</formula>
    </cfRule>
  </conditionalFormatting>
  <conditionalFormatting sqref="K817">
    <cfRule type="cellIs" dxfId="576" priority="577" stopIfTrue="1" operator="lessThan">
      <formula>H114</formula>
    </cfRule>
  </conditionalFormatting>
  <conditionalFormatting sqref="M817">
    <cfRule type="cellIs" dxfId="575" priority="576" stopIfTrue="1" operator="lessThan">
      <formula>J114</formula>
    </cfRule>
  </conditionalFormatting>
  <conditionalFormatting sqref="I818">
    <cfRule type="cellIs" dxfId="574" priority="575" stopIfTrue="1" operator="greaterThan">
      <formula>F115</formula>
    </cfRule>
  </conditionalFormatting>
  <conditionalFormatting sqref="K818">
    <cfRule type="cellIs" dxfId="573" priority="574" stopIfTrue="1" operator="greaterThan">
      <formula>H115</formula>
    </cfRule>
  </conditionalFormatting>
  <conditionalFormatting sqref="M818">
    <cfRule type="cellIs" dxfId="572" priority="573" stopIfTrue="1" operator="greaterThan">
      <formula>J115</formula>
    </cfRule>
  </conditionalFormatting>
  <conditionalFormatting sqref="I819">
    <cfRule type="cellIs" dxfId="571" priority="572" stopIfTrue="1" operator="lessThan">
      <formula>F116</formula>
    </cfRule>
  </conditionalFormatting>
  <conditionalFormatting sqref="K819">
    <cfRule type="cellIs" dxfId="570" priority="571" stopIfTrue="1" operator="lessThan">
      <formula>H116</formula>
    </cfRule>
  </conditionalFormatting>
  <conditionalFormatting sqref="M819">
    <cfRule type="cellIs" dxfId="569" priority="570" stopIfTrue="1" operator="lessThan">
      <formula>J116</formula>
    </cfRule>
  </conditionalFormatting>
  <conditionalFormatting sqref="I820">
    <cfRule type="cellIs" dxfId="568" priority="569" stopIfTrue="1" operator="lessThan">
      <formula>F117</formula>
    </cfRule>
  </conditionalFormatting>
  <conditionalFormatting sqref="K820">
    <cfRule type="cellIs" dxfId="567" priority="568" stopIfTrue="1" operator="lessThan">
      <formula>H117</formula>
    </cfRule>
  </conditionalFormatting>
  <conditionalFormatting sqref="M820">
    <cfRule type="cellIs" dxfId="566" priority="567" stopIfTrue="1" operator="lessThan">
      <formula>J117</formula>
    </cfRule>
  </conditionalFormatting>
  <conditionalFormatting sqref="I821">
    <cfRule type="cellIs" dxfId="565" priority="566" stopIfTrue="1" operator="greaterThan">
      <formula>F118</formula>
    </cfRule>
  </conditionalFormatting>
  <conditionalFormatting sqref="K821">
    <cfRule type="cellIs" dxfId="564" priority="565" stopIfTrue="1" operator="greaterThan">
      <formula>H118</formula>
    </cfRule>
  </conditionalFormatting>
  <conditionalFormatting sqref="M821">
    <cfRule type="cellIs" dxfId="563" priority="564" stopIfTrue="1" operator="greaterThan">
      <formula>J118</formula>
    </cfRule>
  </conditionalFormatting>
  <conditionalFormatting sqref="I823">
    <cfRule type="cellIs" dxfId="562" priority="563" stopIfTrue="1" operator="lessThan">
      <formula>F120</formula>
    </cfRule>
  </conditionalFormatting>
  <conditionalFormatting sqref="K823">
    <cfRule type="cellIs" dxfId="561" priority="562" stopIfTrue="1" operator="lessThan">
      <formula>H120</formula>
    </cfRule>
  </conditionalFormatting>
  <conditionalFormatting sqref="M823">
    <cfRule type="cellIs" dxfId="560" priority="561" stopIfTrue="1" operator="lessThan">
      <formula>J120</formula>
    </cfRule>
  </conditionalFormatting>
  <conditionalFormatting sqref="I839">
    <cfRule type="cellIs" dxfId="559" priority="560" stopIfTrue="1" operator="lessThan">
      <formula>F136</formula>
    </cfRule>
  </conditionalFormatting>
  <conditionalFormatting sqref="K839">
    <cfRule type="cellIs" dxfId="558" priority="559" stopIfTrue="1" operator="lessThan">
      <formula>H136</formula>
    </cfRule>
  </conditionalFormatting>
  <conditionalFormatting sqref="M839">
    <cfRule type="cellIs" dxfId="557" priority="558" stopIfTrue="1" operator="lessThan">
      <formula>J136</formula>
    </cfRule>
  </conditionalFormatting>
  <conditionalFormatting sqref="I843">
    <cfRule type="cellIs" dxfId="556" priority="557" stopIfTrue="1" operator="lessThan">
      <formula>F140</formula>
    </cfRule>
  </conditionalFormatting>
  <conditionalFormatting sqref="K843">
    <cfRule type="cellIs" dxfId="555" priority="556" stopIfTrue="1" operator="lessThan">
      <formula>H140</formula>
    </cfRule>
  </conditionalFormatting>
  <conditionalFormatting sqref="M843">
    <cfRule type="cellIs" dxfId="554" priority="555" stopIfTrue="1" operator="lessThan">
      <formula>J140</formula>
    </cfRule>
  </conditionalFormatting>
  <conditionalFormatting sqref="I903">
    <cfRule type="cellIs" dxfId="553" priority="554" stopIfTrue="1" operator="lessThan">
      <formula>F200</formula>
    </cfRule>
  </conditionalFormatting>
  <conditionalFormatting sqref="K903">
    <cfRule type="cellIs" dxfId="552" priority="553" stopIfTrue="1" operator="lessThan">
      <formula>H200</formula>
    </cfRule>
  </conditionalFormatting>
  <conditionalFormatting sqref="M903">
    <cfRule type="cellIs" dxfId="551" priority="552" stopIfTrue="1" operator="lessThan">
      <formula>J200</formula>
    </cfRule>
  </conditionalFormatting>
  <conditionalFormatting sqref="I907">
    <cfRule type="cellIs" dxfId="550" priority="551" stopIfTrue="1" operator="lessThan">
      <formula>F204</formula>
    </cfRule>
  </conditionalFormatting>
  <conditionalFormatting sqref="K907">
    <cfRule type="cellIs" dxfId="549" priority="550" stopIfTrue="1" operator="lessThan">
      <formula>H204</formula>
    </cfRule>
  </conditionalFormatting>
  <conditionalFormatting sqref="M907">
    <cfRule type="cellIs" dxfId="548" priority="549" stopIfTrue="1" operator="lessThan">
      <formula>J204</formula>
    </cfRule>
  </conditionalFormatting>
  <conditionalFormatting sqref="I911">
    <cfRule type="cellIs" dxfId="547" priority="548" stopIfTrue="1" operator="lessThan">
      <formula>F208</formula>
    </cfRule>
  </conditionalFormatting>
  <conditionalFormatting sqref="K911">
    <cfRule type="cellIs" dxfId="546" priority="547" stopIfTrue="1" operator="lessThan">
      <formula>H208</formula>
    </cfRule>
  </conditionalFormatting>
  <conditionalFormatting sqref="M911">
    <cfRule type="cellIs" dxfId="545" priority="546" stopIfTrue="1" operator="lessThan">
      <formula>J208</formula>
    </cfRule>
  </conditionalFormatting>
  <conditionalFormatting sqref="I915">
    <cfRule type="cellIs" dxfId="544" priority="545" stopIfTrue="1" operator="lessThan">
      <formula>F212</formula>
    </cfRule>
  </conditionalFormatting>
  <conditionalFormatting sqref="K915">
    <cfRule type="cellIs" dxfId="543" priority="544" stopIfTrue="1" operator="lessThan">
      <formula>H212</formula>
    </cfRule>
  </conditionalFormatting>
  <conditionalFormatting sqref="M915">
    <cfRule type="cellIs" dxfId="542" priority="543" stopIfTrue="1" operator="lessThan">
      <formula>J212</formula>
    </cfRule>
  </conditionalFormatting>
  <conditionalFormatting sqref="I919">
    <cfRule type="cellIs" dxfId="541" priority="542" stopIfTrue="1" operator="lessThan">
      <formula>F216</formula>
    </cfRule>
  </conditionalFormatting>
  <conditionalFormatting sqref="K919">
    <cfRule type="cellIs" dxfId="540" priority="541" stopIfTrue="1" operator="lessThan">
      <formula>H216</formula>
    </cfRule>
  </conditionalFormatting>
  <conditionalFormatting sqref="M919">
    <cfRule type="cellIs" dxfId="539" priority="540" stopIfTrue="1" operator="lessThan">
      <formula>J216</formula>
    </cfRule>
  </conditionalFormatting>
  <conditionalFormatting sqref="I924">
    <cfRule type="cellIs" dxfId="538" priority="539" stopIfTrue="1" operator="lessThan">
      <formula>F6</formula>
    </cfRule>
  </conditionalFormatting>
  <conditionalFormatting sqref="K924">
    <cfRule type="cellIs" dxfId="537" priority="538" stopIfTrue="1" operator="lessThan">
      <formula>H6</formula>
    </cfRule>
  </conditionalFormatting>
  <conditionalFormatting sqref="M924">
    <cfRule type="cellIs" dxfId="536" priority="537" stopIfTrue="1" operator="lessThan">
      <formula>J6</formula>
    </cfRule>
  </conditionalFormatting>
  <conditionalFormatting sqref="I925">
    <cfRule type="cellIs" dxfId="535" priority="536" stopIfTrue="1" operator="lessThan">
      <formula>F7</formula>
    </cfRule>
  </conditionalFormatting>
  <conditionalFormatting sqref="K925">
    <cfRule type="cellIs" dxfId="534" priority="535" stopIfTrue="1" operator="lessThan">
      <formula>H7</formula>
    </cfRule>
  </conditionalFormatting>
  <conditionalFormatting sqref="M925">
    <cfRule type="cellIs" dxfId="533" priority="534" stopIfTrue="1" operator="lessThan">
      <formula>J7</formula>
    </cfRule>
  </conditionalFormatting>
  <conditionalFormatting sqref="I926">
    <cfRule type="cellIs" dxfId="532" priority="533" stopIfTrue="1" operator="lessThan">
      <formula>F8</formula>
    </cfRule>
  </conditionalFormatting>
  <conditionalFormatting sqref="K926">
    <cfRule type="cellIs" dxfId="531" priority="532" stopIfTrue="1" operator="lessThan">
      <formula>H8</formula>
    </cfRule>
  </conditionalFormatting>
  <conditionalFormatting sqref="M926">
    <cfRule type="cellIs" dxfId="530" priority="531" stopIfTrue="1" operator="lessThan">
      <formula>J8</formula>
    </cfRule>
  </conditionalFormatting>
  <conditionalFormatting sqref="I973">
    <cfRule type="cellIs" dxfId="529" priority="530" stopIfTrue="1" operator="lessThan">
      <formula>F16</formula>
    </cfRule>
  </conditionalFormatting>
  <conditionalFormatting sqref="K973">
    <cfRule type="cellIs" dxfId="528" priority="529" stopIfTrue="1" operator="lessThan">
      <formula>H16</formula>
    </cfRule>
  </conditionalFormatting>
  <conditionalFormatting sqref="M973">
    <cfRule type="cellIs" dxfId="527" priority="528" stopIfTrue="1" operator="lessThan">
      <formula>J16</formula>
    </cfRule>
  </conditionalFormatting>
  <conditionalFormatting sqref="I974">
    <cfRule type="cellIs" dxfId="526" priority="527" stopIfTrue="1" operator="lessThan">
      <formula>F17</formula>
    </cfRule>
  </conditionalFormatting>
  <conditionalFormatting sqref="K974">
    <cfRule type="cellIs" dxfId="525" priority="526" stopIfTrue="1" operator="lessThan">
      <formula>H17</formula>
    </cfRule>
  </conditionalFormatting>
  <conditionalFormatting sqref="M974">
    <cfRule type="cellIs" dxfId="524" priority="525" stopIfTrue="1" operator="lessThan">
      <formula>J17</formula>
    </cfRule>
  </conditionalFormatting>
  <conditionalFormatting sqref="I975">
    <cfRule type="cellIs" dxfId="523" priority="524" stopIfTrue="1" operator="lessThan">
      <formula>F18</formula>
    </cfRule>
  </conditionalFormatting>
  <conditionalFormatting sqref="K975">
    <cfRule type="cellIs" dxfId="522" priority="523" stopIfTrue="1" operator="lessThan">
      <formula>H18</formula>
    </cfRule>
  </conditionalFormatting>
  <conditionalFormatting sqref="M975">
    <cfRule type="cellIs" dxfId="521" priority="522" stopIfTrue="1" operator="lessThan">
      <formula>J18</formula>
    </cfRule>
  </conditionalFormatting>
  <conditionalFormatting sqref="I976">
    <cfRule type="cellIs" dxfId="520" priority="521" stopIfTrue="1" operator="lessThan">
      <formula>F19</formula>
    </cfRule>
  </conditionalFormatting>
  <conditionalFormatting sqref="K976">
    <cfRule type="cellIs" dxfId="519" priority="520" stopIfTrue="1" operator="lessThan">
      <formula>H19</formula>
    </cfRule>
  </conditionalFormatting>
  <conditionalFormatting sqref="M976">
    <cfRule type="cellIs" dxfId="518" priority="519" stopIfTrue="1" operator="lessThan">
      <formula>J19</formula>
    </cfRule>
  </conditionalFormatting>
  <conditionalFormatting sqref="I977">
    <cfRule type="cellIs" dxfId="517" priority="518" stopIfTrue="1" operator="lessThan">
      <formula>F20</formula>
    </cfRule>
  </conditionalFormatting>
  <conditionalFormatting sqref="K977">
    <cfRule type="cellIs" dxfId="516" priority="517" stopIfTrue="1" operator="lessThan">
      <formula>H20</formula>
    </cfRule>
  </conditionalFormatting>
  <conditionalFormatting sqref="M977">
    <cfRule type="cellIs" dxfId="515" priority="516" stopIfTrue="1" operator="lessThan">
      <formula>J20</formula>
    </cfRule>
  </conditionalFormatting>
  <conditionalFormatting sqref="I978">
    <cfRule type="cellIs" dxfId="514" priority="515" stopIfTrue="1" operator="lessThan">
      <formula>F21</formula>
    </cfRule>
  </conditionalFormatting>
  <conditionalFormatting sqref="K978">
    <cfRule type="cellIs" dxfId="513" priority="514" stopIfTrue="1" operator="lessThan">
      <formula>H21</formula>
    </cfRule>
  </conditionalFormatting>
  <conditionalFormatting sqref="M978">
    <cfRule type="cellIs" dxfId="512" priority="513" stopIfTrue="1" operator="lessThan">
      <formula>J21</formula>
    </cfRule>
  </conditionalFormatting>
  <conditionalFormatting sqref="I979">
    <cfRule type="cellIs" dxfId="511" priority="512" stopIfTrue="1" operator="lessThan">
      <formula>F22</formula>
    </cfRule>
  </conditionalFormatting>
  <conditionalFormatting sqref="K979">
    <cfRule type="cellIs" dxfId="510" priority="511" stopIfTrue="1" operator="lessThan">
      <formula>H22</formula>
    </cfRule>
  </conditionalFormatting>
  <conditionalFormatting sqref="M979">
    <cfRule type="cellIs" dxfId="509" priority="510" stopIfTrue="1" operator="lessThan">
      <formula>J22</formula>
    </cfRule>
  </conditionalFormatting>
  <conditionalFormatting sqref="I980">
    <cfRule type="cellIs" dxfId="508" priority="509" stopIfTrue="1" operator="lessThan">
      <formula>F23</formula>
    </cfRule>
  </conditionalFormatting>
  <conditionalFormatting sqref="K980">
    <cfRule type="cellIs" dxfId="507" priority="508" stopIfTrue="1" operator="lessThan">
      <formula>H23</formula>
    </cfRule>
  </conditionalFormatting>
  <conditionalFormatting sqref="M980">
    <cfRule type="cellIs" dxfId="506" priority="507" stopIfTrue="1" operator="lessThan">
      <formula>J23</formula>
    </cfRule>
  </conditionalFormatting>
  <conditionalFormatting sqref="I981">
    <cfRule type="cellIs" dxfId="505" priority="506" stopIfTrue="1" operator="lessThan">
      <formula>F24</formula>
    </cfRule>
  </conditionalFormatting>
  <conditionalFormatting sqref="K981">
    <cfRule type="cellIs" dxfId="504" priority="505" stopIfTrue="1" operator="lessThan">
      <formula>H24</formula>
    </cfRule>
  </conditionalFormatting>
  <conditionalFormatting sqref="M981">
    <cfRule type="cellIs" dxfId="503" priority="504" stopIfTrue="1" operator="lessThan">
      <formula>J24</formula>
    </cfRule>
  </conditionalFormatting>
  <conditionalFormatting sqref="I982">
    <cfRule type="cellIs" dxfId="502" priority="503" stopIfTrue="1" operator="lessThan">
      <formula>F25</formula>
    </cfRule>
  </conditionalFormatting>
  <conditionalFormatting sqref="K982">
    <cfRule type="cellIs" dxfId="501" priority="502" stopIfTrue="1" operator="lessThan">
      <formula>H25</formula>
    </cfRule>
  </conditionalFormatting>
  <conditionalFormatting sqref="M982">
    <cfRule type="cellIs" dxfId="500" priority="501" stopIfTrue="1" operator="lessThan">
      <formula>J25</formula>
    </cfRule>
  </conditionalFormatting>
  <conditionalFormatting sqref="I983">
    <cfRule type="cellIs" dxfId="499" priority="500" stopIfTrue="1" operator="lessThan">
      <formula>F26</formula>
    </cfRule>
  </conditionalFormatting>
  <conditionalFormatting sqref="K983">
    <cfRule type="cellIs" dxfId="498" priority="499" stopIfTrue="1" operator="lessThan">
      <formula>H26</formula>
    </cfRule>
  </conditionalFormatting>
  <conditionalFormatting sqref="M983">
    <cfRule type="cellIs" dxfId="497" priority="498" stopIfTrue="1" operator="lessThan">
      <formula>J26</formula>
    </cfRule>
  </conditionalFormatting>
  <conditionalFormatting sqref="I986">
    <cfRule type="cellIs" dxfId="496" priority="497" stopIfTrue="1" operator="lessThan">
      <formula>F6</formula>
    </cfRule>
  </conditionalFormatting>
  <conditionalFormatting sqref="K986">
    <cfRule type="cellIs" dxfId="495" priority="496" stopIfTrue="1" operator="lessThan">
      <formula>H6</formula>
    </cfRule>
  </conditionalFormatting>
  <conditionalFormatting sqref="M986">
    <cfRule type="cellIs" dxfId="494" priority="495" stopIfTrue="1" operator="lessThan">
      <formula>J6</formula>
    </cfRule>
  </conditionalFormatting>
  <conditionalFormatting sqref="I987">
    <cfRule type="cellIs" dxfId="493" priority="494" stopIfTrue="1" operator="lessThan">
      <formula>F7</formula>
    </cfRule>
  </conditionalFormatting>
  <conditionalFormatting sqref="K987">
    <cfRule type="cellIs" dxfId="492" priority="493" stopIfTrue="1" operator="lessThan">
      <formula>H7</formula>
    </cfRule>
  </conditionalFormatting>
  <conditionalFormatting sqref="M987">
    <cfRule type="cellIs" dxfId="491" priority="492" stopIfTrue="1" operator="lessThan">
      <formula>J7</formula>
    </cfRule>
  </conditionalFormatting>
  <conditionalFormatting sqref="I989">
    <cfRule type="cellIs" dxfId="490" priority="491" stopIfTrue="1" operator="lessThan">
      <formula>F9</formula>
    </cfRule>
  </conditionalFormatting>
  <conditionalFormatting sqref="K989">
    <cfRule type="cellIs" dxfId="489" priority="490" stopIfTrue="1" operator="lessThan">
      <formula>H9</formula>
    </cfRule>
  </conditionalFormatting>
  <conditionalFormatting sqref="M989">
    <cfRule type="cellIs" dxfId="488" priority="489" stopIfTrue="1" operator="lessThan">
      <formula>J9</formula>
    </cfRule>
  </conditionalFormatting>
  <conditionalFormatting sqref="I990">
    <cfRule type="cellIs" dxfId="487" priority="488" stopIfTrue="1" operator="lessThan">
      <formula>F10</formula>
    </cfRule>
  </conditionalFormatting>
  <conditionalFormatting sqref="K990">
    <cfRule type="cellIs" dxfId="486" priority="487" stopIfTrue="1" operator="lessThan">
      <formula>H10</formula>
    </cfRule>
  </conditionalFormatting>
  <conditionalFormatting sqref="M990">
    <cfRule type="cellIs" dxfId="485" priority="486" stopIfTrue="1" operator="lessThan">
      <formula>J10</formula>
    </cfRule>
  </conditionalFormatting>
  <conditionalFormatting sqref="I991">
    <cfRule type="cellIs" dxfId="484" priority="485" stopIfTrue="1" operator="lessThan">
      <formula>F11</formula>
    </cfRule>
  </conditionalFormatting>
  <conditionalFormatting sqref="K991">
    <cfRule type="cellIs" dxfId="483" priority="484" stopIfTrue="1" operator="lessThan">
      <formula>H11</formula>
    </cfRule>
  </conditionalFormatting>
  <conditionalFormatting sqref="M991">
    <cfRule type="cellIs" dxfId="482" priority="483" stopIfTrue="1" operator="lessThan">
      <formula>J11</formula>
    </cfRule>
  </conditionalFormatting>
  <conditionalFormatting sqref="I992">
    <cfRule type="cellIs" dxfId="481" priority="482" stopIfTrue="1" operator="lessThan">
      <formula>F12</formula>
    </cfRule>
  </conditionalFormatting>
  <conditionalFormatting sqref="K992">
    <cfRule type="cellIs" dxfId="480" priority="481" stopIfTrue="1" operator="lessThan">
      <formula>H12</formula>
    </cfRule>
  </conditionalFormatting>
  <conditionalFormatting sqref="M992">
    <cfRule type="cellIs" dxfId="479" priority="480" stopIfTrue="1" operator="lessThan">
      <formula>J12</formula>
    </cfRule>
  </conditionalFormatting>
  <conditionalFormatting sqref="I993">
    <cfRule type="cellIs" dxfId="478" priority="479" stopIfTrue="1" operator="lessThan">
      <formula>F13</formula>
    </cfRule>
  </conditionalFormatting>
  <conditionalFormatting sqref="K993">
    <cfRule type="cellIs" dxfId="477" priority="478" stopIfTrue="1" operator="lessThan">
      <formula>H13</formula>
    </cfRule>
  </conditionalFormatting>
  <conditionalFormatting sqref="M993">
    <cfRule type="cellIs" dxfId="476" priority="477" stopIfTrue="1" operator="lessThan">
      <formula>J13</formula>
    </cfRule>
  </conditionalFormatting>
  <conditionalFormatting sqref="I994">
    <cfRule type="cellIs" dxfId="475" priority="476" stopIfTrue="1" operator="lessThan">
      <formula>F14</formula>
    </cfRule>
  </conditionalFormatting>
  <conditionalFormatting sqref="K994">
    <cfRule type="cellIs" dxfId="474" priority="475" stopIfTrue="1" operator="lessThan">
      <formula>H14</formula>
    </cfRule>
  </conditionalFormatting>
  <conditionalFormatting sqref="M994">
    <cfRule type="cellIs" dxfId="473" priority="474" stopIfTrue="1" operator="lessThan">
      <formula>J14</formula>
    </cfRule>
  </conditionalFormatting>
  <conditionalFormatting sqref="I995">
    <cfRule type="cellIs" dxfId="472" priority="473" stopIfTrue="1" operator="lessThan">
      <formula>F15</formula>
    </cfRule>
  </conditionalFormatting>
  <conditionalFormatting sqref="K995">
    <cfRule type="cellIs" dxfId="471" priority="472" stopIfTrue="1" operator="lessThan">
      <formula>H15</formula>
    </cfRule>
  </conditionalFormatting>
  <conditionalFormatting sqref="M995">
    <cfRule type="cellIs" dxfId="470" priority="471" stopIfTrue="1" operator="lessThan">
      <formula>J15</formula>
    </cfRule>
  </conditionalFormatting>
  <conditionalFormatting sqref="E996">
    <cfRule type="expression" dxfId="469" priority="470" stopIfTrue="1">
      <formula>C15&lt;C16</formula>
    </cfRule>
  </conditionalFormatting>
  <conditionalFormatting sqref="F996">
    <cfRule type="expression" dxfId="468" priority="469" stopIfTrue="1">
      <formula>D15&lt;D16</formula>
    </cfRule>
  </conditionalFormatting>
  <conditionalFormatting sqref="G996">
    <cfRule type="expression" dxfId="467" priority="468" stopIfTrue="1">
      <formula>E15&lt;E16</formula>
    </cfRule>
  </conditionalFormatting>
  <conditionalFormatting sqref="H996">
    <cfRule type="expression" dxfId="466" priority="467" stopIfTrue="1">
      <formula>F15&lt;F16</formula>
    </cfRule>
  </conditionalFormatting>
  <conditionalFormatting sqref="I996">
    <cfRule type="expression" dxfId="465" priority="466" stopIfTrue="1">
      <formula>G15&lt;G16</formula>
    </cfRule>
  </conditionalFormatting>
  <conditionalFormatting sqref="J996">
    <cfRule type="expression" dxfId="464" priority="465" stopIfTrue="1">
      <formula>H15&lt;H16</formula>
    </cfRule>
  </conditionalFormatting>
  <conditionalFormatting sqref="K996">
    <cfRule type="expression" dxfId="463" priority="464" stopIfTrue="1">
      <formula>I15&lt;I16</formula>
    </cfRule>
  </conditionalFormatting>
  <conditionalFormatting sqref="L996">
    <cfRule type="expression" dxfId="462" priority="463" stopIfTrue="1">
      <formula>J15&lt;J16</formula>
    </cfRule>
  </conditionalFormatting>
  <conditionalFormatting sqref="M996">
    <cfRule type="expression" dxfId="461" priority="462" stopIfTrue="1">
      <formula>K15&lt;K16</formula>
    </cfRule>
  </conditionalFormatting>
  <conditionalFormatting sqref="I997">
    <cfRule type="cellIs" dxfId="460" priority="461" stopIfTrue="1" operator="lessThan">
      <formula>F17</formula>
    </cfRule>
  </conditionalFormatting>
  <conditionalFormatting sqref="K997">
    <cfRule type="cellIs" dxfId="459" priority="460" stopIfTrue="1" operator="lessThan">
      <formula>H17</formula>
    </cfRule>
  </conditionalFormatting>
  <conditionalFormatting sqref="M997">
    <cfRule type="cellIs" dxfId="458" priority="459" stopIfTrue="1" operator="lessThan">
      <formula>J17</formula>
    </cfRule>
  </conditionalFormatting>
  <conditionalFormatting sqref="I998">
    <cfRule type="cellIs" dxfId="457" priority="458" stopIfTrue="1" operator="lessThan">
      <formula>F18</formula>
    </cfRule>
  </conditionalFormatting>
  <conditionalFormatting sqref="K998">
    <cfRule type="cellIs" dxfId="456" priority="457" stopIfTrue="1" operator="lessThan">
      <formula>H18</formula>
    </cfRule>
  </conditionalFormatting>
  <conditionalFormatting sqref="M998">
    <cfRule type="cellIs" dxfId="455" priority="456" stopIfTrue="1" operator="lessThan">
      <formula>J18</formula>
    </cfRule>
  </conditionalFormatting>
  <conditionalFormatting sqref="I1007">
    <cfRule type="cellIs" dxfId="454" priority="455" stopIfTrue="1" operator="lessThan">
      <formula>F14</formula>
    </cfRule>
  </conditionalFormatting>
  <conditionalFormatting sqref="K1007">
    <cfRule type="cellIs" dxfId="453" priority="454" stopIfTrue="1" operator="lessThan">
      <formula>G14</formula>
    </cfRule>
  </conditionalFormatting>
  <conditionalFormatting sqref="M1007">
    <cfRule type="cellIs" dxfId="452" priority="453" stopIfTrue="1" operator="lessThan">
      <formula>I14</formula>
    </cfRule>
  </conditionalFormatting>
  <conditionalFormatting sqref="I1008">
    <cfRule type="cellIs" dxfId="451" priority="452" stopIfTrue="1" operator="lessThan">
      <formula>F15</formula>
    </cfRule>
  </conditionalFormatting>
  <conditionalFormatting sqref="K1008">
    <cfRule type="cellIs" dxfId="450" priority="451" stopIfTrue="1" operator="lessThan">
      <formula>G15</formula>
    </cfRule>
  </conditionalFormatting>
  <conditionalFormatting sqref="M1008">
    <cfRule type="cellIs" dxfId="449" priority="450" stopIfTrue="1" operator="lessThan">
      <formula>I15</formula>
    </cfRule>
  </conditionalFormatting>
  <conditionalFormatting sqref="I1010">
    <cfRule type="cellIs" dxfId="448" priority="449" stopIfTrue="1" operator="lessThan">
      <formula>F17</formula>
    </cfRule>
  </conditionalFormatting>
  <conditionalFormatting sqref="K1010">
    <cfRule type="cellIs" dxfId="447" priority="448" stopIfTrue="1" operator="lessThan">
      <formula>G17</formula>
    </cfRule>
  </conditionalFormatting>
  <conditionalFormatting sqref="M1010">
    <cfRule type="cellIs" dxfId="446" priority="447" stopIfTrue="1" operator="lessThan">
      <formula>I17</formula>
    </cfRule>
  </conditionalFormatting>
  <conditionalFormatting sqref="I1012">
    <cfRule type="cellIs" dxfId="445" priority="446" stopIfTrue="1" operator="lessThan">
      <formula>F19</formula>
    </cfRule>
  </conditionalFormatting>
  <conditionalFormatting sqref="K1012">
    <cfRule type="cellIs" dxfId="444" priority="445" stopIfTrue="1" operator="lessThan">
      <formula>G19</formula>
    </cfRule>
  </conditionalFormatting>
  <conditionalFormatting sqref="M1012">
    <cfRule type="cellIs" dxfId="443" priority="444" stopIfTrue="1" operator="lessThan">
      <formula>I19</formula>
    </cfRule>
  </conditionalFormatting>
  <conditionalFormatting sqref="I1013">
    <cfRule type="cellIs" dxfId="442" priority="443" stopIfTrue="1" operator="lessThan">
      <formula>F20</formula>
    </cfRule>
  </conditionalFormatting>
  <conditionalFormatting sqref="K1013">
    <cfRule type="cellIs" dxfId="441" priority="442" stopIfTrue="1" operator="lessThan">
      <formula>G20</formula>
    </cfRule>
  </conditionalFormatting>
  <conditionalFormatting sqref="M1013">
    <cfRule type="cellIs" dxfId="440" priority="441" stopIfTrue="1" operator="lessThan">
      <formula>I20</formula>
    </cfRule>
  </conditionalFormatting>
  <conditionalFormatting sqref="I1014">
    <cfRule type="cellIs" dxfId="439" priority="440" stopIfTrue="1" operator="lessThan">
      <formula>F21</formula>
    </cfRule>
  </conditionalFormatting>
  <conditionalFormatting sqref="K1014">
    <cfRule type="cellIs" dxfId="438" priority="439" stopIfTrue="1" operator="lessThan">
      <formula>G21</formula>
    </cfRule>
  </conditionalFormatting>
  <conditionalFormatting sqref="M1014">
    <cfRule type="cellIs" dxfId="437" priority="438" stopIfTrue="1" operator="lessThan">
      <formula>I21</formula>
    </cfRule>
  </conditionalFormatting>
  <conditionalFormatting sqref="I1015">
    <cfRule type="cellIs" dxfId="436" priority="437" stopIfTrue="1" operator="lessThan">
      <formula>F22</formula>
    </cfRule>
  </conditionalFormatting>
  <conditionalFormatting sqref="K1015">
    <cfRule type="cellIs" dxfId="435" priority="436" stopIfTrue="1" operator="lessThan">
      <formula>G22</formula>
    </cfRule>
  </conditionalFormatting>
  <conditionalFormatting sqref="M1015">
    <cfRule type="cellIs" dxfId="434" priority="435" stopIfTrue="1" operator="lessThan">
      <formula>I22</formula>
    </cfRule>
  </conditionalFormatting>
  <conditionalFormatting sqref="I1016">
    <cfRule type="cellIs" dxfId="433" priority="434" stopIfTrue="1" operator="lessThan">
      <formula>F23</formula>
    </cfRule>
  </conditionalFormatting>
  <conditionalFormatting sqref="K1016">
    <cfRule type="cellIs" dxfId="432" priority="433" stopIfTrue="1" operator="lessThan">
      <formula>G23</formula>
    </cfRule>
  </conditionalFormatting>
  <conditionalFormatting sqref="M1016">
    <cfRule type="cellIs" dxfId="431" priority="432" stopIfTrue="1" operator="lessThan">
      <formula>I23</formula>
    </cfRule>
  </conditionalFormatting>
  <conditionalFormatting sqref="I1017">
    <cfRule type="cellIs" dxfId="430" priority="431" stopIfTrue="1" operator="lessThan">
      <formula>F24</formula>
    </cfRule>
  </conditionalFormatting>
  <conditionalFormatting sqref="K1017">
    <cfRule type="cellIs" dxfId="429" priority="430" stopIfTrue="1" operator="lessThan">
      <formula>G24</formula>
    </cfRule>
  </conditionalFormatting>
  <conditionalFormatting sqref="M1017">
    <cfRule type="cellIs" dxfId="428" priority="429" stopIfTrue="1" operator="lessThan">
      <formula>I24</formula>
    </cfRule>
  </conditionalFormatting>
  <conditionalFormatting sqref="I1018">
    <cfRule type="cellIs" dxfId="427" priority="428" stopIfTrue="1" operator="lessThan">
      <formula>F25</formula>
    </cfRule>
  </conditionalFormatting>
  <conditionalFormatting sqref="K1018">
    <cfRule type="cellIs" dxfId="426" priority="427" stopIfTrue="1" operator="lessThan">
      <formula>G25</formula>
    </cfRule>
  </conditionalFormatting>
  <conditionalFormatting sqref="M1018">
    <cfRule type="cellIs" dxfId="425" priority="426" stopIfTrue="1" operator="lessThan">
      <formula>I25</formula>
    </cfRule>
  </conditionalFormatting>
  <conditionalFormatting sqref="I1019">
    <cfRule type="cellIs" dxfId="424" priority="425" stopIfTrue="1" operator="lessThan">
      <formula>F26</formula>
    </cfRule>
  </conditionalFormatting>
  <conditionalFormatting sqref="K1019">
    <cfRule type="cellIs" dxfId="423" priority="424" stopIfTrue="1" operator="lessThan">
      <formula>G26</formula>
    </cfRule>
  </conditionalFormatting>
  <conditionalFormatting sqref="M1019">
    <cfRule type="cellIs" dxfId="422" priority="423" stopIfTrue="1" operator="lessThan">
      <formula>I26</formula>
    </cfRule>
  </conditionalFormatting>
  <conditionalFormatting sqref="I1020">
    <cfRule type="cellIs" dxfId="421" priority="422" stopIfTrue="1" operator="lessThan">
      <formula>F27</formula>
    </cfRule>
  </conditionalFormatting>
  <conditionalFormatting sqref="K1020">
    <cfRule type="cellIs" dxfId="420" priority="421" stopIfTrue="1" operator="lessThan">
      <formula>G27</formula>
    </cfRule>
  </conditionalFormatting>
  <conditionalFormatting sqref="M1020">
    <cfRule type="cellIs" dxfId="419" priority="420" stopIfTrue="1" operator="lessThan">
      <formula>I27</formula>
    </cfRule>
  </conditionalFormatting>
  <conditionalFormatting sqref="I1021">
    <cfRule type="cellIs" dxfId="418" priority="419" stopIfTrue="1" operator="lessThan">
      <formula>F28</formula>
    </cfRule>
  </conditionalFormatting>
  <conditionalFormatting sqref="K1021">
    <cfRule type="cellIs" dxfId="417" priority="418" stopIfTrue="1" operator="lessThan">
      <formula>G28</formula>
    </cfRule>
  </conditionalFormatting>
  <conditionalFormatting sqref="M1021">
    <cfRule type="cellIs" dxfId="416" priority="417" stopIfTrue="1" operator="lessThan">
      <formula>I28</formula>
    </cfRule>
  </conditionalFormatting>
  <conditionalFormatting sqref="I1022">
    <cfRule type="cellIs" dxfId="415" priority="416" stopIfTrue="1" operator="lessThan">
      <formula>F29</formula>
    </cfRule>
  </conditionalFormatting>
  <conditionalFormatting sqref="K1022">
    <cfRule type="cellIs" dxfId="414" priority="415" stopIfTrue="1" operator="lessThan">
      <formula>G29</formula>
    </cfRule>
  </conditionalFormatting>
  <conditionalFormatting sqref="M1022">
    <cfRule type="cellIs" dxfId="413" priority="414" stopIfTrue="1" operator="lessThan">
      <formula>I29</formula>
    </cfRule>
  </conditionalFormatting>
  <conditionalFormatting sqref="I1023">
    <cfRule type="cellIs" dxfId="412" priority="413" stopIfTrue="1" operator="lessThan">
      <formula>F30</formula>
    </cfRule>
  </conditionalFormatting>
  <conditionalFormatting sqref="K1023">
    <cfRule type="cellIs" dxfId="411" priority="412" stopIfTrue="1" operator="lessThan">
      <formula>G30</formula>
    </cfRule>
  </conditionalFormatting>
  <conditionalFormatting sqref="M1023">
    <cfRule type="cellIs" dxfId="410" priority="411" stopIfTrue="1" operator="lessThan">
      <formula>I30</formula>
    </cfRule>
  </conditionalFormatting>
  <conditionalFormatting sqref="I1024">
    <cfRule type="cellIs" dxfId="409" priority="410" stopIfTrue="1" operator="lessThan">
      <formula>F31</formula>
    </cfRule>
  </conditionalFormatting>
  <conditionalFormatting sqref="K1024">
    <cfRule type="cellIs" dxfId="408" priority="409" stopIfTrue="1" operator="lessThan">
      <formula>G31</formula>
    </cfRule>
  </conditionalFormatting>
  <conditionalFormatting sqref="M1024">
    <cfRule type="cellIs" dxfId="407" priority="408" stopIfTrue="1" operator="lessThan">
      <formula>I31</formula>
    </cfRule>
  </conditionalFormatting>
  <conditionalFormatting sqref="I1025">
    <cfRule type="cellIs" dxfId="406" priority="407" stopIfTrue="1" operator="lessThan">
      <formula>F32</formula>
    </cfRule>
  </conditionalFormatting>
  <conditionalFormatting sqref="K1025">
    <cfRule type="cellIs" dxfId="405" priority="406" stopIfTrue="1" operator="lessThan">
      <formula>G32</formula>
    </cfRule>
  </conditionalFormatting>
  <conditionalFormatting sqref="M1025">
    <cfRule type="cellIs" dxfId="404" priority="405" stopIfTrue="1" operator="lessThan">
      <formula>I32</formula>
    </cfRule>
  </conditionalFormatting>
  <conditionalFormatting sqref="I1026">
    <cfRule type="cellIs" dxfId="403" priority="404" stopIfTrue="1" operator="lessThan">
      <formula>F34</formula>
    </cfRule>
  </conditionalFormatting>
  <conditionalFormatting sqref="K1026">
    <cfRule type="cellIs" dxfId="402" priority="403" stopIfTrue="1" operator="lessThan">
      <formula>G33</formula>
    </cfRule>
  </conditionalFormatting>
  <conditionalFormatting sqref="M1026">
    <cfRule type="cellIs" dxfId="401" priority="402" stopIfTrue="1" operator="lessThan">
      <formula>I33</formula>
    </cfRule>
  </conditionalFormatting>
  <conditionalFormatting sqref="I1027">
    <cfRule type="cellIs" dxfId="400" priority="401" stopIfTrue="1" operator="lessThan">
      <formula>F35</formula>
    </cfRule>
  </conditionalFormatting>
  <conditionalFormatting sqref="K1027">
    <cfRule type="cellIs" dxfId="399" priority="400" stopIfTrue="1" operator="lessThan">
      <formula>G34</formula>
    </cfRule>
  </conditionalFormatting>
  <conditionalFormatting sqref="M1027">
    <cfRule type="cellIs" dxfId="398" priority="399" stopIfTrue="1" operator="lessThan">
      <formula>I34</formula>
    </cfRule>
  </conditionalFormatting>
  <conditionalFormatting sqref="I1028">
    <cfRule type="cellIs" dxfId="397" priority="398" stopIfTrue="1" operator="lessThan">
      <formula>F35</formula>
    </cfRule>
  </conditionalFormatting>
  <conditionalFormatting sqref="K1028">
    <cfRule type="cellIs" dxfId="396" priority="397" stopIfTrue="1" operator="lessThan">
      <formula>G35</formula>
    </cfRule>
  </conditionalFormatting>
  <conditionalFormatting sqref="M1028">
    <cfRule type="cellIs" dxfId="395" priority="396" stopIfTrue="1" operator="lessThan">
      <formula>I35</formula>
    </cfRule>
  </conditionalFormatting>
  <conditionalFormatting sqref="I1029">
    <cfRule type="cellIs" dxfId="394" priority="395" stopIfTrue="1" operator="lessThan">
      <formula>F36</formula>
    </cfRule>
  </conditionalFormatting>
  <conditionalFormatting sqref="K1029">
    <cfRule type="cellIs" dxfId="393" priority="394" stopIfTrue="1" operator="lessThan">
      <formula>G36</formula>
    </cfRule>
  </conditionalFormatting>
  <conditionalFormatting sqref="M1029">
    <cfRule type="cellIs" dxfId="392" priority="393" stopIfTrue="1" operator="lessThan">
      <formula>I36</formula>
    </cfRule>
  </conditionalFormatting>
  <conditionalFormatting sqref="I1030">
    <cfRule type="cellIs" dxfId="391" priority="392" stopIfTrue="1" operator="lessThan">
      <formula>F37</formula>
    </cfRule>
  </conditionalFormatting>
  <conditionalFormatting sqref="K1030">
    <cfRule type="cellIs" dxfId="390" priority="391" stopIfTrue="1" operator="lessThan">
      <formula>G37</formula>
    </cfRule>
  </conditionalFormatting>
  <conditionalFormatting sqref="M1030">
    <cfRule type="cellIs" dxfId="389" priority="390" stopIfTrue="1" operator="lessThan">
      <formula>I37</formula>
    </cfRule>
  </conditionalFormatting>
  <conditionalFormatting sqref="I1031">
    <cfRule type="cellIs" dxfId="388" priority="389" stopIfTrue="1" operator="lessThan">
      <formula>F38</formula>
    </cfRule>
  </conditionalFormatting>
  <conditionalFormatting sqref="K1031">
    <cfRule type="cellIs" dxfId="387" priority="388" stopIfTrue="1" operator="lessThan">
      <formula>G38</formula>
    </cfRule>
  </conditionalFormatting>
  <conditionalFormatting sqref="M1031">
    <cfRule type="cellIs" dxfId="386" priority="387" stopIfTrue="1" operator="lessThan">
      <formula>I38</formula>
    </cfRule>
  </conditionalFormatting>
  <conditionalFormatting sqref="I1032">
    <cfRule type="cellIs" dxfId="385" priority="386" stopIfTrue="1" operator="lessThan">
      <formula>F39</formula>
    </cfRule>
  </conditionalFormatting>
  <conditionalFormatting sqref="K1032">
    <cfRule type="cellIs" dxfId="384" priority="385" stopIfTrue="1" operator="lessThan">
      <formula>G39</formula>
    </cfRule>
  </conditionalFormatting>
  <conditionalFormatting sqref="M1032">
    <cfRule type="cellIs" dxfId="383" priority="384" stopIfTrue="1" operator="lessThan">
      <formula>I39</formula>
    </cfRule>
  </conditionalFormatting>
  <conditionalFormatting sqref="I1033">
    <cfRule type="cellIs" dxfId="382" priority="383" stopIfTrue="1" operator="lessThan">
      <formula>F40</formula>
    </cfRule>
  </conditionalFormatting>
  <conditionalFormatting sqref="K1033">
    <cfRule type="cellIs" dxfId="381" priority="382" stopIfTrue="1" operator="lessThan">
      <formula>G40</formula>
    </cfRule>
  </conditionalFormatting>
  <conditionalFormatting sqref="M1033">
    <cfRule type="cellIs" dxfId="380" priority="381" stopIfTrue="1" operator="lessThan">
      <formula>I40</formula>
    </cfRule>
  </conditionalFormatting>
  <conditionalFormatting sqref="E1036">
    <cfRule type="expression" dxfId="379" priority="380" stopIfTrue="1">
      <formula>C43&gt;C42</formula>
    </cfRule>
  </conditionalFormatting>
  <conditionalFormatting sqref="F1036">
    <cfRule type="expression" dxfId="378" priority="379" stopIfTrue="1">
      <formula>D43&gt;D42</formula>
    </cfRule>
  </conditionalFormatting>
  <conditionalFormatting sqref="G1036">
    <cfRule type="expression" dxfId="377" priority="378" stopIfTrue="1">
      <formula>E43&gt;E42</formula>
    </cfRule>
  </conditionalFormatting>
  <conditionalFormatting sqref="H1036">
    <cfRule type="expression" dxfId="376" priority="377" stopIfTrue="1">
      <formula>F43&gt;F42</formula>
    </cfRule>
  </conditionalFormatting>
  <conditionalFormatting sqref="I1036">
    <cfRule type="expression" dxfId="375" priority="376" stopIfTrue="1">
      <formula>G43&gt;G42</formula>
    </cfRule>
  </conditionalFormatting>
  <conditionalFormatting sqref="J1036">
    <cfRule type="expression" dxfId="374" priority="375" stopIfTrue="1">
      <formula>#REF!&gt;#REF!</formula>
    </cfRule>
  </conditionalFormatting>
  <conditionalFormatting sqref="K1036">
    <cfRule type="expression" dxfId="373" priority="374" stopIfTrue="1">
      <formula>H43&gt;H42</formula>
    </cfRule>
  </conditionalFormatting>
  <conditionalFormatting sqref="L1036">
    <cfRule type="expression" dxfId="372" priority="373" stopIfTrue="1">
      <formula>I43&gt;I42</formula>
    </cfRule>
  </conditionalFormatting>
  <conditionalFormatting sqref="M1036">
    <cfRule type="expression" dxfId="371" priority="372" stopIfTrue="1">
      <formula>J43&gt;J42</formula>
    </cfRule>
  </conditionalFormatting>
  <conditionalFormatting sqref="E1037">
    <cfRule type="cellIs" dxfId="370" priority="371" stopIfTrue="1" operator="greaterThan">
      <formula>C43</formula>
    </cfRule>
  </conditionalFormatting>
  <conditionalFormatting sqref="F1037">
    <cfRule type="cellIs" dxfId="369" priority="370" stopIfTrue="1" operator="greaterThan">
      <formula>D43</formula>
    </cfRule>
  </conditionalFormatting>
  <conditionalFormatting sqref="G1037">
    <cfRule type="cellIs" dxfId="368" priority="369" stopIfTrue="1" operator="greaterThan">
      <formula>E43</formula>
    </cfRule>
  </conditionalFormatting>
  <conditionalFormatting sqref="H1037">
    <cfRule type="cellIs" dxfId="367" priority="368" stopIfTrue="1" operator="greaterThan">
      <formula>F43</formula>
    </cfRule>
  </conditionalFormatting>
  <conditionalFormatting sqref="I1037">
    <cfRule type="cellIs" dxfId="366" priority="367" stopIfTrue="1" operator="greaterThan">
      <formula>G43</formula>
    </cfRule>
  </conditionalFormatting>
  <conditionalFormatting sqref="J1037">
    <cfRule type="cellIs" dxfId="365" priority="366" stopIfTrue="1" operator="greaterThan">
      <formula>#REF!</formula>
    </cfRule>
  </conditionalFormatting>
  <conditionalFormatting sqref="K1037">
    <cfRule type="cellIs" dxfId="364" priority="365" stopIfTrue="1" operator="greaterThan">
      <formula>H43</formula>
    </cfRule>
  </conditionalFormatting>
  <conditionalFormatting sqref="L1037">
    <cfRule type="cellIs" dxfId="363" priority="364" stopIfTrue="1" operator="greaterThan">
      <formula>I43</formula>
    </cfRule>
  </conditionalFormatting>
  <conditionalFormatting sqref="M1037">
    <cfRule type="cellIs" dxfId="362" priority="363" stopIfTrue="1" operator="greaterThan">
      <formula>J43</formula>
    </cfRule>
  </conditionalFormatting>
  <conditionalFormatting sqref="E1038">
    <cfRule type="cellIs" dxfId="361" priority="362" stopIfTrue="1" operator="notEqual">
      <formula>C12</formula>
    </cfRule>
  </conditionalFormatting>
  <conditionalFormatting sqref="F1038">
    <cfRule type="cellIs" dxfId="360" priority="361" stopIfTrue="1" operator="notEqual">
      <formula>D12</formula>
    </cfRule>
  </conditionalFormatting>
  <conditionalFormatting sqref="G1038">
    <cfRule type="cellIs" dxfId="359" priority="360" stopIfTrue="1" operator="notEqual">
      <formula>E12</formula>
    </cfRule>
  </conditionalFormatting>
  <conditionalFormatting sqref="H1038">
    <cfRule type="cellIs" dxfId="358" priority="359" stopIfTrue="1" operator="notEqual">
      <formula>F12</formula>
    </cfRule>
  </conditionalFormatting>
  <conditionalFormatting sqref="I1038">
    <cfRule type="cellIs" dxfId="357" priority="358" stopIfTrue="1" operator="notEqual">
      <formula>G12</formula>
    </cfRule>
  </conditionalFormatting>
  <conditionalFormatting sqref="J1038">
    <cfRule type="cellIs" dxfId="356" priority="357" stopIfTrue="1" operator="notEqual">
      <formula>#REF!</formula>
    </cfRule>
  </conditionalFormatting>
  <conditionalFormatting sqref="K1038">
    <cfRule type="cellIs" dxfId="355" priority="356" stopIfTrue="1" operator="notEqual">
      <formula>H12</formula>
    </cfRule>
  </conditionalFormatting>
  <conditionalFormatting sqref="L1038">
    <cfRule type="cellIs" dxfId="354" priority="355" stopIfTrue="1" operator="notEqual">
      <formula>I12</formula>
    </cfRule>
  </conditionalFormatting>
  <conditionalFormatting sqref="M1038">
    <cfRule type="cellIs" dxfId="353" priority="354" stopIfTrue="1" operator="notEqual">
      <formula>J12</formula>
    </cfRule>
  </conditionalFormatting>
  <conditionalFormatting sqref="I1040">
    <cfRule type="cellIs" dxfId="352" priority="353" stopIfTrue="1" operator="lessThan">
      <formula>F47</formula>
    </cfRule>
  </conditionalFormatting>
  <conditionalFormatting sqref="K1040">
    <cfRule type="cellIs" dxfId="351" priority="352" stopIfTrue="1" operator="lessThan">
      <formula>G47</formula>
    </cfRule>
  </conditionalFormatting>
  <conditionalFormatting sqref="M1040">
    <cfRule type="cellIs" dxfId="350" priority="351" stopIfTrue="1" operator="lessThan">
      <formula>I47</formula>
    </cfRule>
  </conditionalFormatting>
  <conditionalFormatting sqref="I1041">
    <cfRule type="cellIs" dxfId="349" priority="350" stopIfTrue="1" operator="lessThan">
      <formula>F48</formula>
    </cfRule>
  </conditionalFormatting>
  <conditionalFormatting sqref="K1041">
    <cfRule type="cellIs" dxfId="348" priority="349" stopIfTrue="1" operator="lessThan">
      <formula>G48</formula>
    </cfRule>
  </conditionalFormatting>
  <conditionalFormatting sqref="M1041">
    <cfRule type="cellIs" dxfId="347" priority="348" stopIfTrue="1" operator="lessThan">
      <formula>I48</formula>
    </cfRule>
  </conditionalFormatting>
  <conditionalFormatting sqref="I1042">
    <cfRule type="cellIs" dxfId="346" priority="347" stopIfTrue="1" operator="lessThan">
      <formula>F49</formula>
    </cfRule>
  </conditionalFormatting>
  <conditionalFormatting sqref="K1042">
    <cfRule type="cellIs" dxfId="345" priority="346" stopIfTrue="1" operator="lessThan">
      <formula>G49</formula>
    </cfRule>
  </conditionalFormatting>
  <conditionalFormatting sqref="M1042">
    <cfRule type="cellIs" dxfId="344" priority="345" stopIfTrue="1" operator="lessThan">
      <formula>I49</formula>
    </cfRule>
  </conditionalFormatting>
  <conditionalFormatting sqref="I1043">
    <cfRule type="cellIs" dxfId="343" priority="344" stopIfTrue="1" operator="lessThan">
      <formula>F50</formula>
    </cfRule>
  </conditionalFormatting>
  <conditionalFormatting sqref="K1043">
    <cfRule type="cellIs" dxfId="342" priority="343" stopIfTrue="1" operator="lessThan">
      <formula>G50</formula>
    </cfRule>
  </conditionalFormatting>
  <conditionalFormatting sqref="M1043">
    <cfRule type="cellIs" dxfId="341" priority="342" stopIfTrue="1" operator="lessThan">
      <formula>I50</formula>
    </cfRule>
  </conditionalFormatting>
  <conditionalFormatting sqref="I1044">
    <cfRule type="cellIs" dxfId="340" priority="341" stopIfTrue="1" operator="lessThan">
      <formula>F51</formula>
    </cfRule>
  </conditionalFormatting>
  <conditionalFormatting sqref="K1044">
    <cfRule type="cellIs" dxfId="339" priority="340" stopIfTrue="1" operator="lessThan">
      <formula>G51</formula>
    </cfRule>
  </conditionalFormatting>
  <conditionalFormatting sqref="M1044">
    <cfRule type="cellIs" dxfId="338" priority="339" stopIfTrue="1" operator="lessThan">
      <formula>I51</formula>
    </cfRule>
  </conditionalFormatting>
  <conditionalFormatting sqref="I1047">
    <cfRule type="cellIs" dxfId="337" priority="338" stopIfTrue="1" operator="lessThan">
      <formula>F54</formula>
    </cfRule>
  </conditionalFormatting>
  <conditionalFormatting sqref="K1047">
    <cfRule type="cellIs" dxfId="336" priority="337" stopIfTrue="1" operator="lessThan">
      <formula>G54</formula>
    </cfRule>
  </conditionalFormatting>
  <conditionalFormatting sqref="M1047">
    <cfRule type="cellIs" dxfId="335" priority="336" stopIfTrue="1" operator="lessThan">
      <formula>I54</formula>
    </cfRule>
  </conditionalFormatting>
  <conditionalFormatting sqref="I1048">
    <cfRule type="cellIs" dxfId="334" priority="335" stopIfTrue="1" operator="lessThan">
      <formula>F55</formula>
    </cfRule>
  </conditionalFormatting>
  <conditionalFormatting sqref="K1048">
    <cfRule type="cellIs" dxfId="333" priority="334" stopIfTrue="1" operator="lessThan">
      <formula>G55</formula>
    </cfRule>
  </conditionalFormatting>
  <conditionalFormatting sqref="M1048">
    <cfRule type="cellIs" dxfId="332" priority="333" stopIfTrue="1" operator="lessThan">
      <formula>I55</formula>
    </cfRule>
  </conditionalFormatting>
  <conditionalFormatting sqref="E1049">
    <cfRule type="cellIs" dxfId="331" priority="332" stopIfTrue="1" operator="lessThan">
      <formula>C57</formula>
    </cfRule>
  </conditionalFormatting>
  <conditionalFormatting sqref="F1049">
    <cfRule type="cellIs" dxfId="330" priority="331" stopIfTrue="1" operator="lessThan">
      <formula>D57</formula>
    </cfRule>
  </conditionalFormatting>
  <conditionalFormatting sqref="G1049">
    <cfRule type="cellIs" dxfId="329" priority="330" stopIfTrue="1" operator="lessThan">
      <formula>E57</formula>
    </cfRule>
  </conditionalFormatting>
  <conditionalFormatting sqref="H1049">
    <cfRule type="cellIs" dxfId="328" priority="329" stopIfTrue="1" operator="lessThan">
      <formula>F57</formula>
    </cfRule>
  </conditionalFormatting>
  <conditionalFormatting sqref="I1049">
    <cfRule type="cellIs" dxfId="327" priority="328" stopIfTrue="1" operator="lessThan">
      <formula>F56</formula>
    </cfRule>
  </conditionalFormatting>
  <conditionalFormatting sqref="J1049">
    <cfRule type="cellIs" dxfId="326" priority="327" stopIfTrue="1" operator="lessThan">
      <formula>#REF!</formula>
    </cfRule>
  </conditionalFormatting>
  <conditionalFormatting sqref="K1049">
    <cfRule type="cellIs" dxfId="325" priority="326" stopIfTrue="1" operator="lessThan">
      <formula>G56</formula>
    </cfRule>
  </conditionalFormatting>
  <conditionalFormatting sqref="L1049">
    <cfRule type="cellIs" dxfId="324" priority="325" stopIfTrue="1" operator="lessThan">
      <formula>I57</formula>
    </cfRule>
  </conditionalFormatting>
  <conditionalFormatting sqref="M1049">
    <cfRule type="cellIs" dxfId="323" priority="324" stopIfTrue="1" operator="lessThan">
      <formula>I56</formula>
    </cfRule>
  </conditionalFormatting>
  <conditionalFormatting sqref="I1050">
    <cfRule type="cellIs" dxfId="322" priority="323" stopIfTrue="1" operator="lessThan">
      <formula>F57</formula>
    </cfRule>
  </conditionalFormatting>
  <conditionalFormatting sqref="K1050">
    <cfRule type="cellIs" dxfId="321" priority="322" stopIfTrue="1" operator="lessThan">
      <formula>G57</formula>
    </cfRule>
  </conditionalFormatting>
  <conditionalFormatting sqref="M1050">
    <cfRule type="cellIs" dxfId="320" priority="321" stopIfTrue="1" operator="lessThan">
      <formula>I57</formula>
    </cfRule>
  </conditionalFormatting>
  <conditionalFormatting sqref="I1052">
    <cfRule type="cellIs" dxfId="319" priority="320" stopIfTrue="1" operator="lessThan">
      <formula>F59</formula>
    </cfRule>
  </conditionalFormatting>
  <conditionalFormatting sqref="K1052">
    <cfRule type="cellIs" dxfId="318" priority="319" stopIfTrue="1" operator="lessThan">
      <formula>G59</formula>
    </cfRule>
  </conditionalFormatting>
  <conditionalFormatting sqref="M1052">
    <cfRule type="cellIs" dxfId="317" priority="318" stopIfTrue="1" operator="lessThan">
      <formula>I59</formula>
    </cfRule>
  </conditionalFormatting>
  <conditionalFormatting sqref="I1053">
    <cfRule type="cellIs" dxfId="316" priority="317" stopIfTrue="1" operator="lessThan">
      <formula>F60</formula>
    </cfRule>
  </conditionalFormatting>
  <conditionalFormatting sqref="K1053">
    <cfRule type="cellIs" dxfId="315" priority="316" stopIfTrue="1" operator="lessThan">
      <formula>G60</formula>
    </cfRule>
  </conditionalFormatting>
  <conditionalFormatting sqref="M1053">
    <cfRule type="cellIs" dxfId="314" priority="315" stopIfTrue="1" operator="lessThan">
      <formula>I60</formula>
    </cfRule>
  </conditionalFormatting>
  <conditionalFormatting sqref="I1054">
    <cfRule type="cellIs" dxfId="313" priority="314" stopIfTrue="1" operator="lessThan">
      <formula>F61</formula>
    </cfRule>
  </conditionalFormatting>
  <conditionalFormatting sqref="K1054">
    <cfRule type="cellIs" dxfId="312" priority="313" stopIfTrue="1" operator="lessThan">
      <formula>G61</formula>
    </cfRule>
  </conditionalFormatting>
  <conditionalFormatting sqref="M1054">
    <cfRule type="cellIs" dxfId="311" priority="312" stopIfTrue="1" operator="lessThan">
      <formula>I61</formula>
    </cfRule>
  </conditionalFormatting>
  <conditionalFormatting sqref="I1062">
    <cfRule type="cellIs" dxfId="310" priority="310" stopIfTrue="1" operator="lessThan">
      <formula>F7</formula>
    </cfRule>
    <cfRule type="cellIs" dxfId="309" priority="311" stopIfTrue="1" operator="lessThan">
      <formula>F7</formula>
    </cfRule>
  </conditionalFormatting>
  <conditionalFormatting sqref="K1062">
    <cfRule type="cellIs" dxfId="308" priority="308" stopIfTrue="1" operator="lessThan">
      <formula>H7</formula>
    </cfRule>
    <cfRule type="cellIs" dxfId="307" priority="309" stopIfTrue="1" operator="lessThan">
      <formula>H7</formula>
    </cfRule>
  </conditionalFormatting>
  <conditionalFormatting sqref="M1062">
    <cfRule type="cellIs" dxfId="306" priority="306" stopIfTrue="1" operator="lessThan">
      <formula>J7</formula>
    </cfRule>
    <cfRule type="cellIs" dxfId="305" priority="307" stopIfTrue="1" operator="lessThan">
      <formula>J7</formula>
    </cfRule>
  </conditionalFormatting>
  <conditionalFormatting sqref="I1063">
    <cfRule type="cellIs" dxfId="304" priority="304" stopIfTrue="1" operator="lessThan">
      <formula>F8</formula>
    </cfRule>
    <cfRule type="cellIs" dxfId="303" priority="305" stopIfTrue="1" operator="lessThan">
      <formula>F8</formula>
    </cfRule>
  </conditionalFormatting>
  <conditionalFormatting sqref="K1063">
    <cfRule type="cellIs" dxfId="302" priority="302" stopIfTrue="1" operator="lessThan">
      <formula>H8</formula>
    </cfRule>
    <cfRule type="cellIs" dxfId="301" priority="303" stopIfTrue="1" operator="lessThan">
      <formula>H8</formula>
    </cfRule>
  </conditionalFormatting>
  <conditionalFormatting sqref="M1063">
    <cfRule type="cellIs" dxfId="300" priority="300" stopIfTrue="1" operator="lessThan">
      <formula>J8</formula>
    </cfRule>
    <cfRule type="cellIs" dxfId="299" priority="301" stopIfTrue="1" operator="lessThan">
      <formula>J8</formula>
    </cfRule>
  </conditionalFormatting>
  <conditionalFormatting sqref="I1064">
    <cfRule type="cellIs" dxfId="298" priority="298" stopIfTrue="1" operator="lessThan">
      <formula>F9</formula>
    </cfRule>
    <cfRule type="cellIs" dxfId="297" priority="299" stopIfTrue="1" operator="lessThan">
      <formula>F9</formula>
    </cfRule>
  </conditionalFormatting>
  <conditionalFormatting sqref="K1064">
    <cfRule type="cellIs" dxfId="296" priority="296" stopIfTrue="1" operator="lessThan">
      <formula>H9</formula>
    </cfRule>
    <cfRule type="cellIs" dxfId="295" priority="297" stopIfTrue="1" operator="lessThan">
      <formula>H9</formula>
    </cfRule>
  </conditionalFormatting>
  <conditionalFormatting sqref="M1064">
    <cfRule type="cellIs" dxfId="294" priority="294" stopIfTrue="1" operator="lessThan">
      <formula>J9</formula>
    </cfRule>
    <cfRule type="cellIs" dxfId="293" priority="295" stopIfTrue="1" operator="lessThan">
      <formula>J9</formula>
    </cfRule>
  </conditionalFormatting>
  <conditionalFormatting sqref="I1065">
    <cfRule type="cellIs" dxfId="292" priority="292" stopIfTrue="1" operator="lessThan">
      <formula>F10</formula>
    </cfRule>
    <cfRule type="cellIs" dxfId="291" priority="293" stopIfTrue="1" operator="lessThan">
      <formula>F10</formula>
    </cfRule>
  </conditionalFormatting>
  <conditionalFormatting sqref="K1065">
    <cfRule type="cellIs" dxfId="290" priority="290" stopIfTrue="1" operator="lessThan">
      <formula>H10</formula>
    </cfRule>
    <cfRule type="cellIs" dxfId="289" priority="291" stopIfTrue="1" operator="lessThan">
      <formula>H10</formula>
    </cfRule>
  </conditionalFormatting>
  <conditionalFormatting sqref="M1065">
    <cfRule type="cellIs" dxfId="288" priority="288" stopIfTrue="1" operator="lessThan">
      <formula>J10</formula>
    </cfRule>
    <cfRule type="cellIs" dxfId="287" priority="289" stopIfTrue="1" operator="lessThan">
      <formula>J10</formula>
    </cfRule>
  </conditionalFormatting>
  <conditionalFormatting sqref="I1066">
    <cfRule type="cellIs" dxfId="286" priority="286" stopIfTrue="1" operator="lessThan">
      <formula>F11</formula>
    </cfRule>
    <cfRule type="cellIs" dxfId="285" priority="287" stopIfTrue="1" operator="lessThan">
      <formula>F11</formula>
    </cfRule>
  </conditionalFormatting>
  <conditionalFormatting sqref="K1066">
    <cfRule type="cellIs" dxfId="284" priority="284" stopIfTrue="1" operator="lessThan">
      <formula>H11</formula>
    </cfRule>
    <cfRule type="cellIs" dxfId="283" priority="285" stopIfTrue="1" operator="lessThan">
      <formula>H11</formula>
    </cfRule>
  </conditionalFormatting>
  <conditionalFormatting sqref="M1066">
    <cfRule type="cellIs" dxfId="282" priority="282" stopIfTrue="1" operator="lessThan">
      <formula>J11</formula>
    </cfRule>
    <cfRule type="cellIs" dxfId="281" priority="283" stopIfTrue="1" operator="lessThan">
      <formula>J11</formula>
    </cfRule>
  </conditionalFormatting>
  <conditionalFormatting sqref="I1067">
    <cfRule type="cellIs" dxfId="280" priority="280" stopIfTrue="1" operator="lessThan">
      <formula>F12</formula>
    </cfRule>
    <cfRule type="cellIs" dxfId="279" priority="281" stopIfTrue="1" operator="lessThan">
      <formula>F12</formula>
    </cfRule>
  </conditionalFormatting>
  <conditionalFormatting sqref="K1067">
    <cfRule type="cellIs" dxfId="278" priority="278" stopIfTrue="1" operator="lessThan">
      <formula>H12</formula>
    </cfRule>
    <cfRule type="cellIs" dxfId="277" priority="279" stopIfTrue="1" operator="lessThan">
      <formula>H12</formula>
    </cfRule>
  </conditionalFormatting>
  <conditionalFormatting sqref="M1067">
    <cfRule type="cellIs" dxfId="276" priority="276" stopIfTrue="1" operator="lessThan">
      <formula>J12</formula>
    </cfRule>
    <cfRule type="cellIs" dxfId="275" priority="277" stopIfTrue="1" operator="lessThan">
      <formula>J12</formula>
    </cfRule>
  </conditionalFormatting>
  <conditionalFormatting sqref="I1068">
    <cfRule type="cellIs" dxfId="274" priority="274" stopIfTrue="1" operator="lessThan">
      <formula>F13</formula>
    </cfRule>
    <cfRule type="cellIs" dxfId="273" priority="275" stopIfTrue="1" operator="lessThan">
      <formula>F13</formula>
    </cfRule>
  </conditionalFormatting>
  <conditionalFormatting sqref="K1068">
    <cfRule type="cellIs" dxfId="272" priority="272" stopIfTrue="1" operator="lessThan">
      <formula>H13</formula>
    </cfRule>
    <cfRule type="cellIs" dxfId="271" priority="273" stopIfTrue="1" operator="lessThan">
      <formula>H13</formula>
    </cfRule>
  </conditionalFormatting>
  <conditionalFormatting sqref="M1068">
    <cfRule type="cellIs" dxfId="270" priority="270" stopIfTrue="1" operator="lessThan">
      <formula>J13</formula>
    </cfRule>
    <cfRule type="cellIs" dxfId="269" priority="271" stopIfTrue="1" operator="lessThan">
      <formula>J13</formula>
    </cfRule>
  </conditionalFormatting>
  <conditionalFormatting sqref="I1069">
    <cfRule type="cellIs" dxfId="268" priority="268" stopIfTrue="1" operator="lessThan">
      <formula>F14</formula>
    </cfRule>
    <cfRule type="cellIs" dxfId="267" priority="269" stopIfTrue="1" operator="lessThan">
      <formula>F14</formula>
    </cfRule>
  </conditionalFormatting>
  <conditionalFormatting sqref="K1069">
    <cfRule type="cellIs" dxfId="266" priority="266" stopIfTrue="1" operator="lessThan">
      <formula>H14</formula>
    </cfRule>
    <cfRule type="cellIs" dxfId="265" priority="267" stopIfTrue="1" operator="lessThan">
      <formula>H14</formula>
    </cfRule>
  </conditionalFormatting>
  <conditionalFormatting sqref="M1069">
    <cfRule type="cellIs" dxfId="264" priority="264" stopIfTrue="1" operator="lessThan">
      <formula>J14</formula>
    </cfRule>
    <cfRule type="cellIs" dxfId="263" priority="265" stopIfTrue="1" operator="lessThan">
      <formula>J14</formula>
    </cfRule>
  </conditionalFormatting>
  <conditionalFormatting sqref="I1070">
    <cfRule type="cellIs" dxfId="262" priority="262" stopIfTrue="1" operator="lessThan">
      <formula>F15</formula>
    </cfRule>
    <cfRule type="cellIs" dxfId="261" priority="263" stopIfTrue="1" operator="lessThan">
      <formula>F15</formula>
    </cfRule>
  </conditionalFormatting>
  <conditionalFormatting sqref="K1070">
    <cfRule type="cellIs" dxfId="260" priority="260" stopIfTrue="1" operator="lessThan">
      <formula>H15</formula>
    </cfRule>
    <cfRule type="cellIs" dxfId="259" priority="261" stopIfTrue="1" operator="lessThan">
      <formula>H15</formula>
    </cfRule>
  </conditionalFormatting>
  <conditionalFormatting sqref="M1070">
    <cfRule type="cellIs" dxfId="258" priority="258" stopIfTrue="1" operator="lessThan">
      <formula>J15</formula>
    </cfRule>
    <cfRule type="cellIs" dxfId="257" priority="259" stopIfTrue="1" operator="lessThan">
      <formula>J15</formula>
    </cfRule>
  </conditionalFormatting>
  <conditionalFormatting sqref="I1071">
    <cfRule type="cellIs" dxfId="256" priority="256" stopIfTrue="1" operator="lessThan">
      <formula>F16</formula>
    </cfRule>
    <cfRule type="cellIs" dxfId="255" priority="257" stopIfTrue="1" operator="lessThan">
      <formula>F16</formula>
    </cfRule>
  </conditionalFormatting>
  <conditionalFormatting sqref="K1071">
    <cfRule type="cellIs" dxfId="254" priority="254" stopIfTrue="1" operator="lessThan">
      <formula>H16</formula>
    </cfRule>
    <cfRule type="cellIs" dxfId="253" priority="255" stopIfTrue="1" operator="lessThan">
      <formula>H16</formula>
    </cfRule>
  </conditionalFormatting>
  <conditionalFormatting sqref="M1071">
    <cfRule type="cellIs" dxfId="252" priority="252" stopIfTrue="1" operator="lessThan">
      <formula>J16</formula>
    </cfRule>
    <cfRule type="cellIs" dxfId="251" priority="253" stopIfTrue="1" operator="lessThan">
      <formula>J16</formula>
    </cfRule>
  </conditionalFormatting>
  <conditionalFormatting sqref="I1072">
    <cfRule type="cellIs" dxfId="250" priority="250" stopIfTrue="1" operator="lessThan">
      <formula>F17</formula>
    </cfRule>
    <cfRule type="cellIs" dxfId="249" priority="251" stopIfTrue="1" operator="lessThan">
      <formula>F17</formula>
    </cfRule>
  </conditionalFormatting>
  <conditionalFormatting sqref="K1072">
    <cfRule type="cellIs" dxfId="248" priority="248" stopIfTrue="1" operator="lessThan">
      <formula>H17</formula>
    </cfRule>
    <cfRule type="cellIs" dxfId="247" priority="249" stopIfTrue="1" operator="lessThan">
      <formula>H17</formula>
    </cfRule>
  </conditionalFormatting>
  <conditionalFormatting sqref="M1072">
    <cfRule type="cellIs" dxfId="246" priority="246" stopIfTrue="1" operator="lessThan">
      <formula>J17</formula>
    </cfRule>
    <cfRule type="cellIs" dxfId="245" priority="247" stopIfTrue="1" operator="lessThan">
      <formula>J17</formula>
    </cfRule>
  </conditionalFormatting>
  <conditionalFormatting sqref="I1073">
    <cfRule type="cellIs" dxfId="244" priority="244" stopIfTrue="1" operator="lessThan">
      <formula>F18</formula>
    </cfRule>
    <cfRule type="cellIs" dxfId="243" priority="245" stopIfTrue="1" operator="lessThan">
      <formula>F18</formula>
    </cfRule>
  </conditionalFormatting>
  <conditionalFormatting sqref="K1073">
    <cfRule type="cellIs" dxfId="242" priority="242" stopIfTrue="1" operator="lessThan">
      <formula>H18</formula>
    </cfRule>
    <cfRule type="cellIs" dxfId="241" priority="243" stopIfTrue="1" operator="lessThan">
      <formula>H18</formula>
    </cfRule>
  </conditionalFormatting>
  <conditionalFormatting sqref="M1073">
    <cfRule type="cellIs" dxfId="240" priority="240" stopIfTrue="1" operator="lessThan">
      <formula>J18</formula>
    </cfRule>
    <cfRule type="cellIs" dxfId="239" priority="241" stopIfTrue="1" operator="lessThan">
      <formula>J18</formula>
    </cfRule>
  </conditionalFormatting>
  <conditionalFormatting sqref="I1074">
    <cfRule type="cellIs" dxfId="238" priority="238" stopIfTrue="1" operator="lessThan">
      <formula>F19</formula>
    </cfRule>
    <cfRule type="cellIs" dxfId="237" priority="239" stopIfTrue="1" operator="lessThan">
      <formula>F19</formula>
    </cfRule>
  </conditionalFormatting>
  <conditionalFormatting sqref="K1074">
    <cfRule type="cellIs" dxfId="236" priority="236" stopIfTrue="1" operator="lessThan">
      <formula>H19</formula>
    </cfRule>
    <cfRule type="cellIs" dxfId="235" priority="237" stopIfTrue="1" operator="lessThan">
      <formula>H19</formula>
    </cfRule>
  </conditionalFormatting>
  <conditionalFormatting sqref="M1074">
    <cfRule type="cellIs" dxfId="234" priority="234" stopIfTrue="1" operator="lessThan">
      <formula>J19</formula>
    </cfRule>
    <cfRule type="cellIs" dxfId="233" priority="235" stopIfTrue="1" operator="lessThan">
      <formula>J19</formula>
    </cfRule>
  </conditionalFormatting>
  <conditionalFormatting sqref="I1075">
    <cfRule type="cellIs" dxfId="232" priority="232" stopIfTrue="1" operator="lessThan">
      <formula>F20</formula>
    </cfRule>
    <cfRule type="cellIs" dxfId="231" priority="233" stopIfTrue="1" operator="lessThan">
      <formula>F20</formula>
    </cfRule>
  </conditionalFormatting>
  <conditionalFormatting sqref="K1075">
    <cfRule type="cellIs" dxfId="230" priority="230" stopIfTrue="1" operator="lessThan">
      <formula>H20</formula>
    </cfRule>
    <cfRule type="cellIs" dxfId="229" priority="231" stopIfTrue="1" operator="lessThan">
      <formula>H20</formula>
    </cfRule>
  </conditionalFormatting>
  <conditionalFormatting sqref="M1075">
    <cfRule type="cellIs" dxfId="228" priority="228" stopIfTrue="1" operator="lessThan">
      <formula>J20</formula>
    </cfRule>
    <cfRule type="cellIs" dxfId="227" priority="229" stopIfTrue="1" operator="lessThan">
      <formula>J20</formula>
    </cfRule>
  </conditionalFormatting>
  <conditionalFormatting sqref="I1076">
    <cfRule type="cellIs" dxfId="226" priority="226" stopIfTrue="1" operator="lessThan">
      <formula>F21</formula>
    </cfRule>
    <cfRule type="cellIs" dxfId="225" priority="227" stopIfTrue="1" operator="lessThan">
      <formula>F21</formula>
    </cfRule>
  </conditionalFormatting>
  <conditionalFormatting sqref="K1076">
    <cfRule type="cellIs" dxfId="224" priority="224" stopIfTrue="1" operator="lessThan">
      <formula>H21</formula>
    </cfRule>
    <cfRule type="cellIs" dxfId="223" priority="225" stopIfTrue="1" operator="lessThan">
      <formula>H21</formula>
    </cfRule>
  </conditionalFormatting>
  <conditionalFormatting sqref="M1076">
    <cfRule type="cellIs" dxfId="222" priority="222" stopIfTrue="1" operator="lessThan">
      <formula>J21</formula>
    </cfRule>
    <cfRule type="cellIs" dxfId="221" priority="223" stopIfTrue="1" operator="lessThan">
      <formula>J21</formula>
    </cfRule>
  </conditionalFormatting>
  <conditionalFormatting sqref="I1077">
    <cfRule type="cellIs" dxfId="220" priority="220" stopIfTrue="1" operator="lessThan">
      <formula>F22</formula>
    </cfRule>
    <cfRule type="cellIs" dxfId="219" priority="221" stopIfTrue="1" operator="lessThan">
      <formula>F22</formula>
    </cfRule>
  </conditionalFormatting>
  <conditionalFormatting sqref="K1077">
    <cfRule type="cellIs" dxfId="218" priority="218" stopIfTrue="1" operator="lessThan">
      <formula>H22</formula>
    </cfRule>
    <cfRule type="cellIs" dxfId="217" priority="219" stopIfTrue="1" operator="lessThan">
      <formula>H22</formula>
    </cfRule>
  </conditionalFormatting>
  <conditionalFormatting sqref="M1077">
    <cfRule type="cellIs" dxfId="216" priority="216" stopIfTrue="1" operator="lessThan">
      <formula>J22</formula>
    </cfRule>
    <cfRule type="cellIs" dxfId="215" priority="217" stopIfTrue="1" operator="lessThan">
      <formula>J22</formula>
    </cfRule>
  </conditionalFormatting>
  <conditionalFormatting sqref="I1063">
    <cfRule type="cellIs" dxfId="214" priority="215" stopIfTrue="1" operator="lessThan">
      <formula>F7</formula>
    </cfRule>
  </conditionalFormatting>
  <conditionalFormatting sqref="K1063">
    <cfRule type="cellIs" dxfId="213" priority="214" stopIfTrue="1" operator="lessThan">
      <formula>H7</formula>
    </cfRule>
  </conditionalFormatting>
  <conditionalFormatting sqref="M1063">
    <cfRule type="cellIs" dxfId="212" priority="213" stopIfTrue="1" operator="lessThan">
      <formula>J7</formula>
    </cfRule>
  </conditionalFormatting>
  <conditionalFormatting sqref="I1064">
    <cfRule type="cellIs" dxfId="211" priority="212" stopIfTrue="1" operator="lessThan">
      <formula>F8</formula>
    </cfRule>
  </conditionalFormatting>
  <conditionalFormatting sqref="K1064">
    <cfRule type="cellIs" dxfId="210" priority="211" stopIfTrue="1" operator="lessThan">
      <formula>H8</formula>
    </cfRule>
  </conditionalFormatting>
  <conditionalFormatting sqref="M1064">
    <cfRule type="cellIs" dxfId="209" priority="210" stopIfTrue="1" operator="lessThan">
      <formula>J8</formula>
    </cfRule>
  </conditionalFormatting>
  <conditionalFormatting sqref="I1065">
    <cfRule type="cellIs" dxfId="208" priority="209" stopIfTrue="1" operator="lessThan">
      <formula>F9</formula>
    </cfRule>
  </conditionalFormatting>
  <conditionalFormatting sqref="K1065">
    <cfRule type="cellIs" dxfId="207" priority="208" stopIfTrue="1" operator="lessThan">
      <formula>H9</formula>
    </cfRule>
  </conditionalFormatting>
  <conditionalFormatting sqref="M1065">
    <cfRule type="cellIs" dxfId="206" priority="207" stopIfTrue="1" operator="lessThan">
      <formula>J9</formula>
    </cfRule>
  </conditionalFormatting>
  <conditionalFormatting sqref="I1066">
    <cfRule type="cellIs" dxfId="205" priority="206" stopIfTrue="1" operator="lessThan">
      <formula>F10</formula>
    </cfRule>
  </conditionalFormatting>
  <conditionalFormatting sqref="K1066">
    <cfRule type="cellIs" dxfId="204" priority="205" stopIfTrue="1" operator="lessThan">
      <formula>H10</formula>
    </cfRule>
  </conditionalFormatting>
  <conditionalFormatting sqref="M1066">
    <cfRule type="cellIs" dxfId="203" priority="204" stopIfTrue="1" operator="lessThan">
      <formula>J10</formula>
    </cfRule>
  </conditionalFormatting>
  <conditionalFormatting sqref="I1067">
    <cfRule type="cellIs" dxfId="202" priority="203" stopIfTrue="1" operator="lessThan">
      <formula>F11</formula>
    </cfRule>
  </conditionalFormatting>
  <conditionalFormatting sqref="K1067">
    <cfRule type="cellIs" dxfId="201" priority="202" stopIfTrue="1" operator="lessThan">
      <formula>H11</formula>
    </cfRule>
  </conditionalFormatting>
  <conditionalFormatting sqref="M1067">
    <cfRule type="cellIs" dxfId="200" priority="201" stopIfTrue="1" operator="lessThan">
      <formula>J11</formula>
    </cfRule>
  </conditionalFormatting>
  <conditionalFormatting sqref="I1068">
    <cfRule type="cellIs" dxfId="199" priority="200" stopIfTrue="1" operator="lessThan">
      <formula>F12</formula>
    </cfRule>
  </conditionalFormatting>
  <conditionalFormatting sqref="K1068">
    <cfRule type="cellIs" dxfId="198" priority="199" stopIfTrue="1" operator="lessThan">
      <formula>H12</formula>
    </cfRule>
  </conditionalFormatting>
  <conditionalFormatting sqref="M1068">
    <cfRule type="cellIs" dxfId="197" priority="198" stopIfTrue="1" operator="lessThan">
      <formula>J12</formula>
    </cfRule>
  </conditionalFormatting>
  <conditionalFormatting sqref="I1069">
    <cfRule type="cellIs" dxfId="196" priority="197" stopIfTrue="1" operator="lessThan">
      <formula>F13</formula>
    </cfRule>
  </conditionalFormatting>
  <conditionalFormatting sqref="K1069">
    <cfRule type="cellIs" dxfId="195" priority="196" stopIfTrue="1" operator="lessThan">
      <formula>H13</formula>
    </cfRule>
  </conditionalFormatting>
  <conditionalFormatting sqref="M1069">
    <cfRule type="cellIs" dxfId="194" priority="195" stopIfTrue="1" operator="lessThan">
      <formula>J13</formula>
    </cfRule>
  </conditionalFormatting>
  <conditionalFormatting sqref="I1070">
    <cfRule type="cellIs" dxfId="193" priority="194" stopIfTrue="1" operator="lessThan">
      <formula>F14</formula>
    </cfRule>
  </conditionalFormatting>
  <conditionalFormatting sqref="K1070">
    <cfRule type="cellIs" dxfId="192" priority="193" stopIfTrue="1" operator="lessThan">
      <formula>H14</formula>
    </cfRule>
  </conditionalFormatting>
  <conditionalFormatting sqref="M1070">
    <cfRule type="cellIs" dxfId="191" priority="192" stopIfTrue="1" operator="lessThan">
      <formula>J14</formula>
    </cfRule>
  </conditionalFormatting>
  <conditionalFormatting sqref="I1071">
    <cfRule type="cellIs" dxfId="190" priority="191" stopIfTrue="1" operator="lessThan">
      <formula>F15</formula>
    </cfRule>
  </conditionalFormatting>
  <conditionalFormatting sqref="K1071">
    <cfRule type="cellIs" dxfId="189" priority="190" stopIfTrue="1" operator="lessThan">
      <formula>H15</formula>
    </cfRule>
  </conditionalFormatting>
  <conditionalFormatting sqref="M1071">
    <cfRule type="cellIs" dxfId="188" priority="189" stopIfTrue="1" operator="lessThan">
      <formula>J15</formula>
    </cfRule>
  </conditionalFormatting>
  <conditionalFormatting sqref="I1072">
    <cfRule type="cellIs" dxfId="187" priority="188" stopIfTrue="1" operator="lessThan">
      <formula>F16</formula>
    </cfRule>
  </conditionalFormatting>
  <conditionalFormatting sqref="K1072">
    <cfRule type="cellIs" dxfId="186" priority="187" stopIfTrue="1" operator="lessThan">
      <formula>H16</formula>
    </cfRule>
  </conditionalFormatting>
  <conditionalFormatting sqref="M1072">
    <cfRule type="cellIs" dxfId="185" priority="186" stopIfTrue="1" operator="lessThan">
      <formula>J16</formula>
    </cfRule>
  </conditionalFormatting>
  <conditionalFormatting sqref="I1073">
    <cfRule type="cellIs" dxfId="184" priority="185" stopIfTrue="1" operator="lessThan">
      <formula>F17</formula>
    </cfRule>
  </conditionalFormatting>
  <conditionalFormatting sqref="K1073">
    <cfRule type="cellIs" dxfId="183" priority="184" stopIfTrue="1" operator="lessThan">
      <formula>H17</formula>
    </cfRule>
  </conditionalFormatting>
  <conditionalFormatting sqref="M1073">
    <cfRule type="cellIs" dxfId="182" priority="183" stopIfTrue="1" operator="lessThan">
      <formula>J17</formula>
    </cfRule>
  </conditionalFormatting>
  <conditionalFormatting sqref="I1074">
    <cfRule type="cellIs" dxfId="181" priority="182" stopIfTrue="1" operator="lessThan">
      <formula>F18</formula>
    </cfRule>
  </conditionalFormatting>
  <conditionalFormatting sqref="K1074">
    <cfRule type="cellIs" dxfId="180" priority="181" stopIfTrue="1" operator="lessThan">
      <formula>H18</formula>
    </cfRule>
  </conditionalFormatting>
  <conditionalFormatting sqref="M1074">
    <cfRule type="cellIs" dxfId="179" priority="180" stopIfTrue="1" operator="lessThan">
      <formula>J18</formula>
    </cfRule>
  </conditionalFormatting>
  <conditionalFormatting sqref="I1075">
    <cfRule type="cellIs" dxfId="178" priority="179" stopIfTrue="1" operator="lessThan">
      <formula>F19</formula>
    </cfRule>
  </conditionalFormatting>
  <conditionalFormatting sqref="K1075">
    <cfRule type="cellIs" dxfId="177" priority="178" stopIfTrue="1" operator="lessThan">
      <formula>H19</formula>
    </cfRule>
  </conditionalFormatting>
  <conditionalFormatting sqref="M1075">
    <cfRule type="cellIs" dxfId="176" priority="177" stopIfTrue="1" operator="lessThan">
      <formula>J19</formula>
    </cfRule>
  </conditionalFormatting>
  <conditionalFormatting sqref="I1076">
    <cfRule type="cellIs" dxfId="175" priority="176" stopIfTrue="1" operator="lessThan">
      <formula>F20</formula>
    </cfRule>
  </conditionalFormatting>
  <conditionalFormatting sqref="K1076">
    <cfRule type="cellIs" dxfId="174" priority="175" stopIfTrue="1" operator="lessThan">
      <formula>H20</formula>
    </cfRule>
  </conditionalFormatting>
  <conditionalFormatting sqref="M1076">
    <cfRule type="cellIs" dxfId="173" priority="174" stopIfTrue="1" operator="lessThan">
      <formula>J20</formula>
    </cfRule>
  </conditionalFormatting>
  <conditionalFormatting sqref="I1077">
    <cfRule type="cellIs" dxfId="172" priority="173" stopIfTrue="1" operator="lessThan">
      <formula>F21</formula>
    </cfRule>
  </conditionalFormatting>
  <conditionalFormatting sqref="K1077">
    <cfRule type="cellIs" dxfId="171" priority="172" stopIfTrue="1" operator="lessThan">
      <formula>H21</formula>
    </cfRule>
  </conditionalFormatting>
  <conditionalFormatting sqref="M1077">
    <cfRule type="cellIs" dxfId="170" priority="171" stopIfTrue="1" operator="lessThan">
      <formula>J21</formula>
    </cfRule>
  </conditionalFormatting>
  <conditionalFormatting sqref="I1078">
    <cfRule type="cellIs" dxfId="169" priority="170" stopIfTrue="1" operator="lessThan">
      <formula>F22</formula>
    </cfRule>
  </conditionalFormatting>
  <conditionalFormatting sqref="K1078">
    <cfRule type="cellIs" dxfId="168" priority="169" stopIfTrue="1" operator="lessThan">
      <formula>H22</formula>
    </cfRule>
  </conditionalFormatting>
  <conditionalFormatting sqref="M1078">
    <cfRule type="cellIs" dxfId="167" priority="168" stopIfTrue="1" operator="lessThan">
      <formula>J22</formula>
    </cfRule>
  </conditionalFormatting>
  <conditionalFormatting sqref="I1079">
    <cfRule type="cellIs" dxfId="166" priority="167" stopIfTrue="1" operator="lessThan">
      <formula>F23</formula>
    </cfRule>
  </conditionalFormatting>
  <conditionalFormatting sqref="K1079">
    <cfRule type="cellIs" dxfId="165" priority="166" stopIfTrue="1" operator="lessThan">
      <formula>H23</formula>
    </cfRule>
  </conditionalFormatting>
  <conditionalFormatting sqref="M1079">
    <cfRule type="cellIs" dxfId="164" priority="165" stopIfTrue="1" operator="lessThan">
      <formula>J23</formula>
    </cfRule>
  </conditionalFormatting>
  <conditionalFormatting sqref="E1081">
    <cfRule type="cellIs" dxfId="163" priority="164" stopIfTrue="1" operator="greaterThan">
      <formula>C24</formula>
    </cfRule>
  </conditionalFormatting>
  <conditionalFormatting sqref="F1081">
    <cfRule type="cellIs" dxfId="162" priority="163" stopIfTrue="1" operator="greaterThan">
      <formula>D24</formula>
    </cfRule>
  </conditionalFormatting>
  <conditionalFormatting sqref="G1081">
    <cfRule type="cellIs" dxfId="161" priority="162" stopIfTrue="1" operator="greaterThan">
      <formula>E24</formula>
    </cfRule>
  </conditionalFormatting>
  <conditionalFormatting sqref="H1081">
    <cfRule type="cellIs" dxfId="160" priority="161" stopIfTrue="1" operator="greaterThan">
      <formula>F24</formula>
    </cfRule>
  </conditionalFormatting>
  <conditionalFormatting sqref="I1081">
    <cfRule type="cellIs" dxfId="159" priority="160" stopIfTrue="1" operator="greaterThan">
      <formula>G24</formula>
    </cfRule>
  </conditionalFormatting>
  <conditionalFormatting sqref="J1081">
    <cfRule type="cellIs" dxfId="158" priority="159" stopIfTrue="1" operator="greaterThan">
      <formula>H24</formula>
    </cfRule>
  </conditionalFormatting>
  <conditionalFormatting sqref="K1081">
    <cfRule type="cellIs" dxfId="157" priority="158" stopIfTrue="1" operator="greaterThan">
      <formula>I24</formula>
    </cfRule>
  </conditionalFormatting>
  <conditionalFormatting sqref="L1081">
    <cfRule type="cellIs" dxfId="156" priority="157" stopIfTrue="1" operator="greaterThan">
      <formula>J24</formula>
    </cfRule>
  </conditionalFormatting>
  <conditionalFormatting sqref="M1081">
    <cfRule type="cellIs" dxfId="155" priority="156" stopIfTrue="1" operator="greaterThan">
      <formula>K24</formula>
    </cfRule>
  </conditionalFormatting>
  <conditionalFormatting sqref="I1082">
    <cfRule type="cellIs" dxfId="154" priority="155" stopIfTrue="1" operator="lessThan">
      <formula>F26</formula>
    </cfRule>
  </conditionalFormatting>
  <conditionalFormatting sqref="K1082">
    <cfRule type="cellIs" dxfId="153" priority="154" stopIfTrue="1" operator="lessThan">
      <formula>H26</formula>
    </cfRule>
  </conditionalFormatting>
  <conditionalFormatting sqref="M1082">
    <cfRule type="cellIs" dxfId="152" priority="153" stopIfTrue="1" operator="lessThan">
      <formula>J26</formula>
    </cfRule>
  </conditionalFormatting>
  <conditionalFormatting sqref="I1083">
    <cfRule type="cellIs" dxfId="151" priority="152" stopIfTrue="1" operator="lessThan">
      <formula>F27</formula>
    </cfRule>
  </conditionalFormatting>
  <conditionalFormatting sqref="K1083">
    <cfRule type="cellIs" dxfId="150" priority="151" stopIfTrue="1" operator="lessThan">
      <formula>H27</formula>
    </cfRule>
  </conditionalFormatting>
  <conditionalFormatting sqref="M1083">
    <cfRule type="cellIs" dxfId="149" priority="150" stopIfTrue="1" operator="lessThan">
      <formula>J27</formula>
    </cfRule>
  </conditionalFormatting>
  <conditionalFormatting sqref="I1084">
    <cfRule type="cellIs" dxfId="148" priority="149" stopIfTrue="1" operator="lessThan">
      <formula>F28</formula>
    </cfRule>
  </conditionalFormatting>
  <conditionalFormatting sqref="K1084">
    <cfRule type="cellIs" dxfId="147" priority="148" stopIfTrue="1" operator="lessThan">
      <formula>H28</formula>
    </cfRule>
  </conditionalFormatting>
  <conditionalFormatting sqref="M1084">
    <cfRule type="cellIs" dxfId="146" priority="147" stopIfTrue="1" operator="lessThan">
      <formula>J28</formula>
    </cfRule>
  </conditionalFormatting>
  <conditionalFormatting sqref="I1085">
    <cfRule type="cellIs" dxfId="145" priority="146" stopIfTrue="1" operator="lessThan">
      <formula>F29</formula>
    </cfRule>
  </conditionalFormatting>
  <conditionalFormatting sqref="K1085">
    <cfRule type="cellIs" dxfId="144" priority="145" stopIfTrue="1" operator="lessThan">
      <formula>H29</formula>
    </cfRule>
  </conditionalFormatting>
  <conditionalFormatting sqref="M1085">
    <cfRule type="cellIs" dxfId="143" priority="144" stopIfTrue="1" operator="lessThan">
      <formula>J29</formula>
    </cfRule>
  </conditionalFormatting>
  <conditionalFormatting sqref="I1086">
    <cfRule type="cellIs" dxfId="142" priority="143" stopIfTrue="1" operator="lessThan">
      <formula>F30</formula>
    </cfRule>
  </conditionalFormatting>
  <conditionalFormatting sqref="K1086">
    <cfRule type="cellIs" dxfId="141" priority="142" stopIfTrue="1" operator="lessThan">
      <formula>H30</formula>
    </cfRule>
  </conditionalFormatting>
  <conditionalFormatting sqref="M1086">
    <cfRule type="cellIs" dxfId="140" priority="141" stopIfTrue="1" operator="lessThan">
      <formula>J30</formula>
    </cfRule>
  </conditionalFormatting>
  <conditionalFormatting sqref="I1087">
    <cfRule type="cellIs" dxfId="139" priority="140" stopIfTrue="1" operator="lessThan">
      <formula>F31</formula>
    </cfRule>
  </conditionalFormatting>
  <conditionalFormatting sqref="K1087">
    <cfRule type="cellIs" dxfId="138" priority="139" stopIfTrue="1" operator="lessThan">
      <formula>H31</formula>
    </cfRule>
  </conditionalFormatting>
  <conditionalFormatting sqref="M1087">
    <cfRule type="cellIs" dxfId="137" priority="138" stopIfTrue="1" operator="lessThan">
      <formula>J31</formula>
    </cfRule>
  </conditionalFormatting>
  <conditionalFormatting sqref="I1088">
    <cfRule type="cellIs" dxfId="136" priority="137" stopIfTrue="1" operator="lessThan">
      <formula>F32</formula>
    </cfRule>
  </conditionalFormatting>
  <conditionalFormatting sqref="K1088">
    <cfRule type="cellIs" dxfId="135" priority="136" stopIfTrue="1" operator="lessThan">
      <formula>H32</formula>
    </cfRule>
  </conditionalFormatting>
  <conditionalFormatting sqref="M1088">
    <cfRule type="cellIs" dxfId="134" priority="135" stopIfTrue="1" operator="lessThan">
      <formula>J32</formula>
    </cfRule>
  </conditionalFormatting>
  <conditionalFormatting sqref="I1089">
    <cfRule type="cellIs" dxfId="133" priority="134" stopIfTrue="1" operator="lessThan">
      <formula>F33</formula>
    </cfRule>
  </conditionalFormatting>
  <conditionalFormatting sqref="K1089">
    <cfRule type="cellIs" dxfId="132" priority="133" stopIfTrue="1" operator="lessThan">
      <formula>H33</formula>
    </cfRule>
  </conditionalFormatting>
  <conditionalFormatting sqref="M1089">
    <cfRule type="cellIs" dxfId="131" priority="132" stopIfTrue="1" operator="lessThan">
      <formula>J33</formula>
    </cfRule>
  </conditionalFormatting>
  <conditionalFormatting sqref="I1090">
    <cfRule type="cellIs" dxfId="130" priority="131" stopIfTrue="1" operator="lessThan">
      <formula>F34</formula>
    </cfRule>
  </conditionalFormatting>
  <conditionalFormatting sqref="K1090">
    <cfRule type="cellIs" dxfId="129" priority="130" stopIfTrue="1" operator="lessThan">
      <formula>H34</formula>
    </cfRule>
  </conditionalFormatting>
  <conditionalFormatting sqref="M1090">
    <cfRule type="cellIs" dxfId="128" priority="129" stopIfTrue="1" operator="lessThan">
      <formula>J34</formula>
    </cfRule>
  </conditionalFormatting>
  <conditionalFormatting sqref="I1091">
    <cfRule type="cellIs" dxfId="127" priority="128" stopIfTrue="1" operator="lessThan">
      <formula>F35</formula>
    </cfRule>
  </conditionalFormatting>
  <conditionalFormatting sqref="K1091">
    <cfRule type="cellIs" dxfId="126" priority="127" stopIfTrue="1" operator="lessThan">
      <formula>H35</formula>
    </cfRule>
  </conditionalFormatting>
  <conditionalFormatting sqref="M1091">
    <cfRule type="cellIs" dxfId="125" priority="126" stopIfTrue="1" operator="lessThan">
      <formula>J35</formula>
    </cfRule>
  </conditionalFormatting>
  <conditionalFormatting sqref="I1092">
    <cfRule type="cellIs" dxfId="124" priority="125" stopIfTrue="1" operator="lessThan">
      <formula>F36</formula>
    </cfRule>
  </conditionalFormatting>
  <conditionalFormatting sqref="K1092">
    <cfRule type="cellIs" dxfId="123" priority="124" stopIfTrue="1" operator="lessThan">
      <formula>H36</formula>
    </cfRule>
  </conditionalFormatting>
  <conditionalFormatting sqref="M1092">
    <cfRule type="cellIs" dxfId="122" priority="123" stopIfTrue="1" operator="lessThan">
      <formula>J36</formula>
    </cfRule>
  </conditionalFormatting>
  <conditionalFormatting sqref="I1093">
    <cfRule type="cellIs" dxfId="121" priority="122" stopIfTrue="1" operator="lessThan">
      <formula>F37</formula>
    </cfRule>
  </conditionalFormatting>
  <conditionalFormatting sqref="K1093">
    <cfRule type="cellIs" dxfId="120" priority="121" stopIfTrue="1" operator="lessThan">
      <formula>H37</formula>
    </cfRule>
  </conditionalFormatting>
  <conditionalFormatting sqref="M1093">
    <cfRule type="cellIs" dxfId="119" priority="120" stopIfTrue="1" operator="lessThan">
      <formula>J37</formula>
    </cfRule>
  </conditionalFormatting>
  <conditionalFormatting sqref="I1094">
    <cfRule type="cellIs" dxfId="118" priority="119" stopIfTrue="1" operator="lessThan">
      <formula>F38</formula>
    </cfRule>
  </conditionalFormatting>
  <conditionalFormatting sqref="K1094">
    <cfRule type="cellIs" dxfId="117" priority="118" stopIfTrue="1" operator="lessThan">
      <formula>H38</formula>
    </cfRule>
  </conditionalFormatting>
  <conditionalFormatting sqref="M1094">
    <cfRule type="cellIs" dxfId="116" priority="117" stopIfTrue="1" operator="lessThan">
      <formula>J38</formula>
    </cfRule>
  </conditionalFormatting>
  <conditionalFormatting sqref="I1095">
    <cfRule type="cellIs" dxfId="115" priority="116" stopIfTrue="1" operator="lessThan">
      <formula>F39</formula>
    </cfRule>
  </conditionalFormatting>
  <conditionalFormatting sqref="K1095">
    <cfRule type="cellIs" dxfId="114" priority="115" stopIfTrue="1" operator="lessThan">
      <formula>H39</formula>
    </cfRule>
  </conditionalFormatting>
  <conditionalFormatting sqref="M1095">
    <cfRule type="cellIs" dxfId="113" priority="114" stopIfTrue="1" operator="lessThan">
      <formula>J39</formula>
    </cfRule>
  </conditionalFormatting>
  <conditionalFormatting sqref="I1096">
    <cfRule type="cellIs" dxfId="112" priority="113" stopIfTrue="1" operator="lessThan">
      <formula>F40</formula>
    </cfRule>
  </conditionalFormatting>
  <conditionalFormatting sqref="K1096">
    <cfRule type="cellIs" dxfId="111" priority="112" stopIfTrue="1" operator="lessThan">
      <formula>H40</formula>
    </cfRule>
  </conditionalFormatting>
  <conditionalFormatting sqref="M1096">
    <cfRule type="cellIs" dxfId="110" priority="111" stopIfTrue="1" operator="lessThan">
      <formula>J40</formula>
    </cfRule>
  </conditionalFormatting>
  <conditionalFormatting sqref="I1097">
    <cfRule type="cellIs" dxfId="109" priority="110" stopIfTrue="1" operator="lessThan">
      <formula>F41</formula>
    </cfRule>
  </conditionalFormatting>
  <conditionalFormatting sqref="K1097">
    <cfRule type="cellIs" dxfId="108" priority="109" stopIfTrue="1" operator="lessThan">
      <formula>H41</formula>
    </cfRule>
  </conditionalFormatting>
  <conditionalFormatting sqref="M1097">
    <cfRule type="cellIs" dxfId="107" priority="108" stopIfTrue="1" operator="lessThan">
      <formula>J41</formula>
    </cfRule>
  </conditionalFormatting>
  <conditionalFormatting sqref="I1098">
    <cfRule type="cellIs" dxfId="106" priority="107" stopIfTrue="1" operator="lessThan">
      <formula>F42</formula>
    </cfRule>
  </conditionalFormatting>
  <conditionalFormatting sqref="K1098">
    <cfRule type="cellIs" dxfId="105" priority="106" stopIfTrue="1" operator="lessThan">
      <formula>H42</formula>
    </cfRule>
  </conditionalFormatting>
  <conditionalFormatting sqref="M1098">
    <cfRule type="cellIs" dxfId="104" priority="105" stopIfTrue="1" operator="lessThan">
      <formula>J42</formula>
    </cfRule>
  </conditionalFormatting>
  <conditionalFormatting sqref="E1100">
    <cfRule type="cellIs" dxfId="103" priority="104" stopIfTrue="1" operator="greaterThan">
      <formula>C43</formula>
    </cfRule>
  </conditionalFormatting>
  <conditionalFormatting sqref="F1100">
    <cfRule type="cellIs" dxfId="102" priority="103" stopIfTrue="1" operator="greaterThan">
      <formula>D43</formula>
    </cfRule>
  </conditionalFormatting>
  <conditionalFormatting sqref="G1100">
    <cfRule type="cellIs" dxfId="101" priority="102" stopIfTrue="1" operator="greaterThan">
      <formula>E43</formula>
    </cfRule>
  </conditionalFormatting>
  <conditionalFormatting sqref="H1100">
    <cfRule type="cellIs" dxfId="100" priority="101" stopIfTrue="1" operator="greaterThan">
      <formula>F43</formula>
    </cfRule>
  </conditionalFormatting>
  <conditionalFormatting sqref="I1100">
    <cfRule type="cellIs" dxfId="99" priority="100" stopIfTrue="1" operator="greaterThan">
      <formula>G43</formula>
    </cfRule>
  </conditionalFormatting>
  <conditionalFormatting sqref="J1100">
    <cfRule type="cellIs" dxfId="98" priority="99" stopIfTrue="1" operator="greaterThan">
      <formula>H43</formula>
    </cfRule>
  </conditionalFormatting>
  <conditionalFormatting sqref="K1100">
    <cfRule type="cellIs" dxfId="97" priority="98" stopIfTrue="1" operator="greaterThan">
      <formula>I43</formula>
    </cfRule>
  </conditionalFormatting>
  <conditionalFormatting sqref="L1100">
    <cfRule type="cellIs" dxfId="96" priority="97" stopIfTrue="1" operator="greaterThan">
      <formula>J43</formula>
    </cfRule>
  </conditionalFormatting>
  <conditionalFormatting sqref="M1100">
    <cfRule type="cellIs" dxfId="95" priority="96" stopIfTrue="1" operator="greaterThan">
      <formula>K43</formula>
    </cfRule>
  </conditionalFormatting>
  <conditionalFormatting sqref="I1101">
    <cfRule type="cellIs" dxfId="94" priority="95" stopIfTrue="1" operator="lessThan">
      <formula>F45</formula>
    </cfRule>
  </conditionalFormatting>
  <conditionalFormatting sqref="K1101">
    <cfRule type="cellIs" dxfId="93" priority="94" stopIfTrue="1" operator="lessThan">
      <formula>H45</formula>
    </cfRule>
  </conditionalFormatting>
  <conditionalFormatting sqref="M1101">
    <cfRule type="cellIs" dxfId="92" priority="93" stopIfTrue="1" operator="lessThan">
      <formula>J45</formula>
    </cfRule>
  </conditionalFormatting>
  <conditionalFormatting sqref="I1102">
    <cfRule type="cellIs" dxfId="91" priority="92" stopIfTrue="1" operator="lessThan">
      <formula>F46</formula>
    </cfRule>
  </conditionalFormatting>
  <conditionalFormatting sqref="K1102">
    <cfRule type="cellIs" dxfId="90" priority="91" stopIfTrue="1" operator="lessThan">
      <formula>H46</formula>
    </cfRule>
  </conditionalFormatting>
  <conditionalFormatting sqref="M1102">
    <cfRule type="cellIs" dxfId="89" priority="90" stopIfTrue="1" operator="lessThan">
      <formula>J46</formula>
    </cfRule>
  </conditionalFormatting>
  <conditionalFormatting sqref="I1103">
    <cfRule type="cellIs" dxfId="88" priority="89" stopIfTrue="1" operator="lessThan">
      <formula>F47</formula>
    </cfRule>
  </conditionalFormatting>
  <conditionalFormatting sqref="K1103">
    <cfRule type="cellIs" dxfId="87" priority="88" stopIfTrue="1" operator="lessThan">
      <formula>H47</formula>
    </cfRule>
  </conditionalFormatting>
  <conditionalFormatting sqref="M1103">
    <cfRule type="cellIs" dxfId="86" priority="87" stopIfTrue="1" operator="lessThan">
      <formula>J47</formula>
    </cfRule>
  </conditionalFormatting>
  <conditionalFormatting sqref="I1104">
    <cfRule type="cellIs" dxfId="85" priority="86" stopIfTrue="1" operator="lessThan">
      <formula>F48</formula>
    </cfRule>
  </conditionalFormatting>
  <conditionalFormatting sqref="K1104">
    <cfRule type="cellIs" dxfId="84" priority="85" stopIfTrue="1" operator="lessThan">
      <formula>H48</formula>
    </cfRule>
  </conditionalFormatting>
  <conditionalFormatting sqref="M1104">
    <cfRule type="cellIs" dxfId="83" priority="84" stopIfTrue="1" operator="lessThan">
      <formula>J48</formula>
    </cfRule>
  </conditionalFormatting>
  <conditionalFormatting sqref="I1105">
    <cfRule type="cellIs" dxfId="82" priority="83" stopIfTrue="1" operator="lessThan">
      <formula>F49</formula>
    </cfRule>
  </conditionalFormatting>
  <conditionalFormatting sqref="K1105">
    <cfRule type="cellIs" dxfId="81" priority="82" stopIfTrue="1" operator="lessThan">
      <formula>H49</formula>
    </cfRule>
  </conditionalFormatting>
  <conditionalFormatting sqref="M1105">
    <cfRule type="cellIs" dxfId="80" priority="81" stopIfTrue="1" operator="lessThan">
      <formula>J49</formula>
    </cfRule>
  </conditionalFormatting>
  <conditionalFormatting sqref="I1106">
    <cfRule type="cellIs" dxfId="79" priority="80" stopIfTrue="1" operator="lessThan">
      <formula>F50</formula>
    </cfRule>
  </conditionalFormatting>
  <conditionalFormatting sqref="K1106">
    <cfRule type="cellIs" dxfId="78" priority="79" stopIfTrue="1" operator="lessThan">
      <formula>H50</formula>
    </cfRule>
  </conditionalFormatting>
  <conditionalFormatting sqref="M1106">
    <cfRule type="cellIs" dxfId="77" priority="78" stopIfTrue="1" operator="lessThan">
      <formula>J50</formula>
    </cfRule>
  </conditionalFormatting>
  <conditionalFormatting sqref="I1107">
    <cfRule type="cellIs" dxfId="76" priority="77" stopIfTrue="1" operator="lessThan">
      <formula>F51</formula>
    </cfRule>
  </conditionalFormatting>
  <conditionalFormatting sqref="K1107">
    <cfRule type="cellIs" dxfId="75" priority="76" stopIfTrue="1" operator="lessThan">
      <formula>H51</formula>
    </cfRule>
  </conditionalFormatting>
  <conditionalFormatting sqref="M1107">
    <cfRule type="cellIs" dxfId="74" priority="75" stopIfTrue="1" operator="lessThan">
      <formula>J51</formula>
    </cfRule>
  </conditionalFormatting>
  <conditionalFormatting sqref="I1108">
    <cfRule type="cellIs" dxfId="73" priority="74" stopIfTrue="1" operator="lessThan">
      <formula>F52</formula>
    </cfRule>
  </conditionalFormatting>
  <conditionalFormatting sqref="K1108">
    <cfRule type="cellIs" dxfId="72" priority="73" stopIfTrue="1" operator="lessThan">
      <formula>H52</formula>
    </cfRule>
  </conditionalFormatting>
  <conditionalFormatting sqref="M1108">
    <cfRule type="cellIs" dxfId="71" priority="72" stopIfTrue="1" operator="lessThan">
      <formula>J52</formula>
    </cfRule>
  </conditionalFormatting>
  <conditionalFormatting sqref="I1109">
    <cfRule type="cellIs" dxfId="70" priority="71" stopIfTrue="1" operator="lessThan">
      <formula>F53</formula>
    </cfRule>
  </conditionalFormatting>
  <conditionalFormatting sqref="K1109">
    <cfRule type="cellIs" dxfId="69" priority="70" stopIfTrue="1" operator="lessThan">
      <formula>H53</formula>
    </cfRule>
  </conditionalFormatting>
  <conditionalFormatting sqref="L1109">
    <cfRule type="cellIs" dxfId="68" priority="69" stopIfTrue="1" operator="lessThan">
      <formula>I53</formula>
    </cfRule>
  </conditionalFormatting>
  <conditionalFormatting sqref="M1109">
    <cfRule type="cellIs" dxfId="67" priority="68" stopIfTrue="1" operator="lessThan">
      <formula>J53</formula>
    </cfRule>
  </conditionalFormatting>
  <conditionalFormatting sqref="I1110">
    <cfRule type="cellIs" dxfId="66" priority="67" stopIfTrue="1" operator="lessThan">
      <formula>F54</formula>
    </cfRule>
  </conditionalFormatting>
  <conditionalFormatting sqref="K1110">
    <cfRule type="cellIs" dxfId="65" priority="66" stopIfTrue="1" operator="lessThan">
      <formula>H54</formula>
    </cfRule>
  </conditionalFormatting>
  <conditionalFormatting sqref="M1110">
    <cfRule type="cellIs" dxfId="64" priority="65" stopIfTrue="1" operator="lessThan">
      <formula>J54</formula>
    </cfRule>
  </conditionalFormatting>
  <conditionalFormatting sqref="I1111">
    <cfRule type="cellIs" dxfId="63" priority="64" stopIfTrue="1" operator="lessThan">
      <formula>F55</formula>
    </cfRule>
  </conditionalFormatting>
  <conditionalFormatting sqref="K1111">
    <cfRule type="cellIs" dxfId="62" priority="63" stopIfTrue="1" operator="lessThan">
      <formula>H55</formula>
    </cfRule>
  </conditionalFormatting>
  <conditionalFormatting sqref="M1111">
    <cfRule type="cellIs" dxfId="61" priority="62" stopIfTrue="1" operator="lessThan">
      <formula>J55</formula>
    </cfRule>
  </conditionalFormatting>
  <conditionalFormatting sqref="I1112">
    <cfRule type="cellIs" dxfId="60" priority="61" stopIfTrue="1" operator="lessThan">
      <formula>F56</formula>
    </cfRule>
  </conditionalFormatting>
  <conditionalFormatting sqref="K1112">
    <cfRule type="cellIs" dxfId="59" priority="60" stopIfTrue="1" operator="lessThan">
      <formula>H56</formula>
    </cfRule>
  </conditionalFormatting>
  <conditionalFormatting sqref="M1112">
    <cfRule type="cellIs" dxfId="58" priority="59" stopIfTrue="1" operator="lessThan">
      <formula>J56</formula>
    </cfRule>
  </conditionalFormatting>
  <conditionalFormatting sqref="I1113">
    <cfRule type="cellIs" dxfId="57" priority="58" stopIfTrue="1" operator="lessThan">
      <formula>F57</formula>
    </cfRule>
  </conditionalFormatting>
  <conditionalFormatting sqref="K1113">
    <cfRule type="cellIs" dxfId="56" priority="57" stopIfTrue="1" operator="lessThan">
      <formula>H57</formula>
    </cfRule>
  </conditionalFormatting>
  <conditionalFormatting sqref="M1113">
    <cfRule type="cellIs" dxfId="55" priority="56" stopIfTrue="1" operator="lessThan">
      <formula>J57</formula>
    </cfRule>
  </conditionalFormatting>
  <conditionalFormatting sqref="I1114">
    <cfRule type="cellIs" dxfId="54" priority="55" stopIfTrue="1" operator="lessThan">
      <formula>F58</formula>
    </cfRule>
  </conditionalFormatting>
  <conditionalFormatting sqref="K1114">
    <cfRule type="cellIs" dxfId="53" priority="54" stopIfTrue="1" operator="lessThan">
      <formula>H58</formula>
    </cfRule>
  </conditionalFormatting>
  <conditionalFormatting sqref="M1114">
    <cfRule type="cellIs" dxfId="52" priority="53" stopIfTrue="1" operator="lessThan">
      <formula>J58</formula>
    </cfRule>
  </conditionalFormatting>
  <conditionalFormatting sqref="I1115">
    <cfRule type="cellIs" dxfId="51" priority="52" stopIfTrue="1" operator="lessThan">
      <formula>F59</formula>
    </cfRule>
  </conditionalFormatting>
  <conditionalFormatting sqref="K1115">
    <cfRule type="cellIs" dxfId="50" priority="51" stopIfTrue="1" operator="lessThan">
      <formula>H59</formula>
    </cfRule>
  </conditionalFormatting>
  <conditionalFormatting sqref="M1115">
    <cfRule type="cellIs" dxfId="49" priority="50" stopIfTrue="1" operator="lessThan">
      <formula>J59</formula>
    </cfRule>
  </conditionalFormatting>
  <conditionalFormatting sqref="I1116">
    <cfRule type="cellIs" dxfId="48" priority="49" stopIfTrue="1" operator="lessThan">
      <formula>F60</formula>
    </cfRule>
  </conditionalFormatting>
  <conditionalFormatting sqref="K1116">
    <cfRule type="cellIs" dxfId="47" priority="48" stopIfTrue="1" operator="lessThan">
      <formula>H60</formula>
    </cfRule>
  </conditionalFormatting>
  <conditionalFormatting sqref="M1116">
    <cfRule type="cellIs" dxfId="46" priority="47" stopIfTrue="1" operator="lessThan">
      <formula>J60</formula>
    </cfRule>
  </conditionalFormatting>
  <conditionalFormatting sqref="I1117">
    <cfRule type="cellIs" dxfId="45" priority="46" stopIfTrue="1" operator="lessThan">
      <formula>F61</formula>
    </cfRule>
  </conditionalFormatting>
  <conditionalFormatting sqref="K1117">
    <cfRule type="cellIs" dxfId="44" priority="45" stopIfTrue="1" operator="lessThan">
      <formula>H61</formula>
    </cfRule>
  </conditionalFormatting>
  <conditionalFormatting sqref="M1117">
    <cfRule type="cellIs" dxfId="43" priority="44" stopIfTrue="1" operator="lessThan">
      <formula>J61</formula>
    </cfRule>
  </conditionalFormatting>
  <conditionalFormatting sqref="E1120">
    <cfRule type="cellIs" dxfId="42" priority="43" stopIfTrue="1" operator="greaterThan">
      <formula>C63</formula>
    </cfRule>
  </conditionalFormatting>
  <conditionalFormatting sqref="F1120">
    <cfRule type="cellIs" dxfId="41" priority="42" stopIfTrue="1" operator="greaterThan">
      <formula>D63</formula>
    </cfRule>
  </conditionalFormatting>
  <conditionalFormatting sqref="G1120">
    <cfRule type="cellIs" dxfId="40" priority="41" stopIfTrue="1" operator="greaterThan">
      <formula>E$63</formula>
    </cfRule>
  </conditionalFormatting>
  <conditionalFormatting sqref="H1120">
    <cfRule type="cellIs" dxfId="39" priority="40" stopIfTrue="1" operator="greaterThan">
      <formula>F63</formula>
    </cfRule>
  </conditionalFormatting>
  <conditionalFormatting sqref="I1120">
    <cfRule type="cellIs" dxfId="38" priority="39" stopIfTrue="1" operator="greaterThan">
      <formula>G63</formula>
    </cfRule>
  </conditionalFormatting>
  <conditionalFormatting sqref="J1120">
    <cfRule type="cellIs" dxfId="37" priority="38" stopIfTrue="1" operator="greaterThan">
      <formula>H63</formula>
    </cfRule>
  </conditionalFormatting>
  <conditionalFormatting sqref="K1120">
    <cfRule type="cellIs" dxfId="36" priority="37" stopIfTrue="1" operator="greaterThan">
      <formula>I63</formula>
    </cfRule>
  </conditionalFormatting>
  <conditionalFormatting sqref="L1120">
    <cfRule type="cellIs" dxfId="35" priority="36" stopIfTrue="1" operator="greaterThan">
      <formula>J63</formula>
    </cfRule>
  </conditionalFormatting>
  <conditionalFormatting sqref="M1120">
    <cfRule type="cellIs" dxfId="34" priority="35" stopIfTrue="1" operator="greaterThan">
      <formula>K63</formula>
    </cfRule>
  </conditionalFormatting>
  <conditionalFormatting sqref="E1121">
    <cfRule type="cellIs" dxfId="33" priority="34" stopIfTrue="1" operator="greaterThan">
      <formula>C$63</formula>
    </cfRule>
  </conditionalFormatting>
  <conditionalFormatting sqref="F1121">
    <cfRule type="cellIs" dxfId="32" priority="33" stopIfTrue="1" operator="greaterThan">
      <formula>D$63</formula>
    </cfRule>
  </conditionalFormatting>
  <conditionalFormatting sqref="G1121">
    <cfRule type="cellIs" dxfId="31" priority="32" stopIfTrue="1" operator="greaterThan">
      <formula>E$63</formula>
    </cfRule>
  </conditionalFormatting>
  <conditionalFormatting sqref="H1121">
    <cfRule type="cellIs" dxfId="30" priority="31" stopIfTrue="1" operator="greaterThan">
      <formula>F$63</formula>
    </cfRule>
  </conditionalFormatting>
  <conditionalFormatting sqref="I1121">
    <cfRule type="cellIs" dxfId="29" priority="30" stopIfTrue="1" operator="greaterThan">
      <formula>G$63</formula>
    </cfRule>
  </conditionalFormatting>
  <conditionalFormatting sqref="J1121">
    <cfRule type="cellIs" dxfId="28" priority="29" stopIfTrue="1" operator="greaterThan">
      <formula>H$63</formula>
    </cfRule>
  </conditionalFormatting>
  <conditionalFormatting sqref="K1121">
    <cfRule type="cellIs" dxfId="27" priority="28" stopIfTrue="1" operator="greaterThan">
      <formula>I$63</formula>
    </cfRule>
  </conditionalFormatting>
  <conditionalFormatting sqref="L1121">
    <cfRule type="cellIs" dxfId="26" priority="27" stopIfTrue="1" operator="greaterThan">
      <formula>J$63</formula>
    </cfRule>
  </conditionalFormatting>
  <conditionalFormatting sqref="M1121">
    <cfRule type="cellIs" dxfId="25" priority="26" stopIfTrue="1" operator="greaterThan">
      <formula>K$63</formula>
    </cfRule>
  </conditionalFormatting>
  <conditionalFormatting sqref="E1122">
    <cfRule type="cellIs" dxfId="24" priority="25" stopIfTrue="1" operator="greaterThan">
      <formula>C$63</formula>
    </cfRule>
  </conditionalFormatting>
  <conditionalFormatting sqref="F1122">
    <cfRule type="cellIs" dxfId="23" priority="24" stopIfTrue="1" operator="greaterThan">
      <formula>D$63</formula>
    </cfRule>
  </conditionalFormatting>
  <conditionalFormatting sqref="G1122">
    <cfRule type="cellIs" dxfId="22" priority="23" stopIfTrue="1" operator="greaterThan">
      <formula>E$63</formula>
    </cfRule>
  </conditionalFormatting>
  <conditionalFormatting sqref="H1122">
    <cfRule type="cellIs" dxfId="21" priority="22" stopIfTrue="1" operator="greaterThan">
      <formula>F$63</formula>
    </cfRule>
  </conditionalFormatting>
  <conditionalFormatting sqref="I1122">
    <cfRule type="cellIs" dxfId="20" priority="21" stopIfTrue="1" operator="greaterThan">
      <formula>G$63</formula>
    </cfRule>
  </conditionalFormatting>
  <conditionalFormatting sqref="J1122">
    <cfRule type="cellIs" dxfId="19" priority="20" stopIfTrue="1" operator="greaterThan">
      <formula>H$63</formula>
    </cfRule>
  </conditionalFormatting>
  <conditionalFormatting sqref="K1122">
    <cfRule type="cellIs" dxfId="18" priority="19" stopIfTrue="1" operator="greaterThan">
      <formula>I$63</formula>
    </cfRule>
  </conditionalFormatting>
  <conditionalFormatting sqref="L1122">
    <cfRule type="cellIs" dxfId="17" priority="18" stopIfTrue="1" operator="greaterThan">
      <formula>J$63</formula>
    </cfRule>
  </conditionalFormatting>
  <conditionalFormatting sqref="M1122">
    <cfRule type="cellIs" dxfId="16" priority="17" stopIfTrue="1" operator="greaterThan">
      <formula>K$63</formula>
    </cfRule>
  </conditionalFormatting>
  <conditionalFormatting sqref="E1127">
    <cfRule type="expression" dxfId="15" priority="16" stopIfTrue="1">
      <formula>C7&gt;C6</formula>
    </cfRule>
  </conditionalFormatting>
  <conditionalFormatting sqref="F1127">
    <cfRule type="expression" dxfId="14" priority="15" stopIfTrue="1">
      <formula>D7&gt;D6</formula>
    </cfRule>
  </conditionalFormatting>
  <conditionalFormatting sqref="G1127">
    <cfRule type="expression" dxfId="13" priority="14" stopIfTrue="1">
      <formula>E7&gt;E6</formula>
    </cfRule>
  </conditionalFormatting>
  <conditionalFormatting sqref="H1127">
    <cfRule type="expression" dxfId="12" priority="13" stopIfTrue="1">
      <formula>F7&gt;F6</formula>
    </cfRule>
  </conditionalFormatting>
  <conditionalFormatting sqref="I1127">
    <cfRule type="expression" dxfId="11" priority="12" stopIfTrue="1">
      <formula>G7&gt;G6</formula>
    </cfRule>
  </conditionalFormatting>
  <conditionalFormatting sqref="J1127">
    <cfRule type="expression" dxfId="10" priority="11" stopIfTrue="1">
      <formula>H7&gt;H6</formula>
    </cfRule>
  </conditionalFormatting>
  <conditionalFormatting sqref="K1127">
    <cfRule type="expression" dxfId="9" priority="10" stopIfTrue="1">
      <formula>I7&gt;I6</formula>
    </cfRule>
  </conditionalFormatting>
  <conditionalFormatting sqref="L1127">
    <cfRule type="expression" dxfId="8" priority="9" stopIfTrue="1">
      <formula>J7&gt;J6</formula>
    </cfRule>
  </conditionalFormatting>
  <conditionalFormatting sqref="M1127">
    <cfRule type="expression" dxfId="7" priority="8" stopIfTrue="1">
      <formula>K7&gt;K6</formula>
    </cfRule>
  </conditionalFormatting>
  <conditionalFormatting sqref="I1128">
    <cfRule type="cellIs" dxfId="6" priority="7" stopIfTrue="1" operator="greaterThan">
      <formula>F8</formula>
    </cfRule>
  </conditionalFormatting>
  <conditionalFormatting sqref="K1128">
    <cfRule type="cellIs" dxfId="5" priority="6" stopIfTrue="1" operator="greaterThan">
      <formula>H8</formula>
    </cfRule>
  </conditionalFormatting>
  <conditionalFormatting sqref="M1128">
    <cfRule type="cellIs" dxfId="4" priority="5" stopIfTrue="1" operator="greaterThan">
      <formula>J8</formula>
    </cfRule>
  </conditionalFormatting>
  <conditionalFormatting sqref="I1129">
    <cfRule type="cellIs" dxfId="3" priority="4" stopIfTrue="1" operator="greaterThan">
      <formula>F9</formula>
    </cfRule>
  </conditionalFormatting>
  <conditionalFormatting sqref="K1129">
    <cfRule type="cellIs" dxfId="2" priority="3" stopIfTrue="1" operator="greaterThan">
      <formula>H9</formula>
    </cfRule>
  </conditionalFormatting>
  <conditionalFormatting sqref="M1129">
    <cfRule type="cellIs" dxfId="1" priority="2" stopIfTrue="1" operator="greaterThan">
      <formula>J9</formula>
    </cfRule>
  </conditionalFormatting>
  <conditionalFormatting sqref="K1130">
    <cfRule type="cellIs" dxfId="0" priority="1" stopIfTrue="1" operator="greaterThan">
      <formula>"="</formula>
    </cfRule>
  </conditionalFormatting>
  <dataValidations count="13">
    <dataValidation type="whole" operator="greaterThanOrEqual" allowBlank="1" showInputMessage="1" showErrorMessage="1" errorTitle="Внимание!" error="Возможен ввод только целых положительных числовых значений или 0." sqref="E1128:M1129 E1119:M1122 E1059:M1059 E386:M390 E375:M384 E365:M372 E393:M394 E25:M28 E1066:M1079 E1000:M1000 E1002:M1003 E1007:M1008 E1010:M1010 E1036:M1037 E1047:M1050 E1052:M1054 E1012:M1034 E1063:M1064 E11:M12 E1040:M1044">
      <formula1>0</formula1>
    </dataValidation>
    <dataValidation type="decimal" operator="greaterThanOrEqual" allowBlank="1" showInputMessage="1" showErrorMessage="1" errorTitle="Внимание!" error="Возможен ввод только положительных числовых значений или 0." sqref="E1130:M1131 E688:M696 E518 E523 E520:M522 E527 E525:M526 E535 E529:M534 E540 E537:M539 E545 E542:M544 E553 E547:M552 E561 E555:M560 E566 E563:M565 E571 E568:M570 E576 E1126:M1127 E584 E578:M583 E589 E586:M588 E594 E591:M593 E598 E596:M597 E608 E600:M607 E612 E610:M611 E617 E614:M616 E619:M628 E449 E450:M450 E452:M453 E455 E458 E457:M457 E460:M469 F359:G360 E399:M406 E409:M418 E420:M423 E426:M429 E432:M439 E442:M445 E23:M23 E15:E20 F20:M20 F18:M18 F16:M16 E38:M42 F31:M31 E30:E32 E508:M517 E504:M505 E506 E499:M501 E502 E492:M496 E497 E489:M489 E490 E487 E484:M485 E479:M481 E482 E476:M476 E477 E474 E472:M472 E470 E669:M673 E666:M667 E662:M664 E659:M659 E649:M656 E657 E641:M646 E647 E573:M575 E639 E629 E677:M685 E986:M987 E989:M993 E972:M983 E962:E970 F963:M964 F966:M967 F969:M970 E700:E706 F698:M706 E699:F699 E698 E924:M928 E948:M960 E934:M946 E1082:M1083 E1085:M1085 E1087:M1098 E1118:M1118 E1123:M1123 E631:M638">
      <formula1>0</formula1>
    </dataValidation>
    <dataValidation type="decimal" operator="greaterThanOrEqual" allowBlank="1" showInputMessage="1" showErrorMessage="1" errorTitle="Внимание!" error="Возможен ввод только  положительных числовых значений или 0." sqref="E1086:M1086">
      <formula1>0</formula1>
    </dataValidation>
    <dataValidation type="whole" allowBlank="1" showInputMessage="1" showErrorMessage="1" errorTitle="Внимание!" error="Возможен ввод только целых числовых значений." sqref="E1004:M1004">
      <formula1>-1000000</formula1>
      <formula2>1000000</formula2>
    </dataValidation>
    <dataValidation type="decimal" allowBlank="1" showErrorMessage="1" error="Возможен ввод только  числовых значений." sqref="E918:M919 E803:M804 E795:M796 E791:M792 E787:M788 E731:M732 E799:M800 E708:M708 E735:M736 E723:M724 E727:M728 E719:M720 E715:M716 E712:M712 E739:M740 E743:M744 E747:M748 E751:M752 E755:M756 E759:M760 E763:M764 E767:M768 E771:M772 E775:M776 E779:M780 E783:M784 E910:M911 E890:M891 E886:M887 E882:M883 E878:M879 E874:M875 E870:M871 E866:M867 E862:M863 E858:M859 E854:M855 E850:M851 E846:M847 E819:M819 E822:M823 E826:M827 E834:M835 E830:M831 E842:M843 E838:M839 E894:M895 E898:M899 E902:M903 E906:M907 E811:M812 E807:M808 E815:M815 E914:M915">
      <formula1>-100000000000</formula1>
      <formula2>100000000000</formula2>
    </dataValidation>
    <dataValidation type="decimal" operator="greaterThanOrEqual" allowBlank="1" showErrorMessage="1" errorTitle="Внимание!" error="Возможен ввод только положительных числовых значений или 0." sqref="E916:M917 E296:M296 E335:M341 E327:M333 E319:M325 E269:M270 E308:M308 E302:M302 E282:M283 E279:M280 E276:M277 F250:M250 F247:M247 F244:M244 E240:E250 F105:M105 F95:M96 F98:M99 F107:M107 E109:E110 E113:E120 F115:M115 F117:M118 F120:M120 F124:M124 F126:M127 F129:M130 F132:M133 F135:M136 F138:M139 F141:M142 F144:M145 F147:M148 F150:M151 E157:E165 F157:M157 E105:E107 F101:M101 F153:M153 E124:E153 E93:E101 E79:E89 F89:M89 E60:E65 F93:M93 F86:M87 F83:M84 F80:M81 E77:M78 E76 E74:M75 E73 E72:M72 F71:M71 F68:M69 E67:E71 E65:M66 F62:M63 F60:M60 F56:M56 F53:M54 F51:M51 E49:E56 E45:E46 E813:M814 F165:M165 E173:M212 E828:M829 F162:M163 F159:M160 E920:M921 E169:E171 E721:M722 E797:M798 E733:M734 E741:M742 E745:M746 E749:M750 E753:M754 E757:M758 E761:M762 E765:M766 E769:M770 E773:M774 E777:M778 E781:M782 E785:M786 E789:M790 E793:M794 E809:M810 E801:M802 E884:M885 E880:M881 E876:M877 E872:M873 E868:M869 E864:M865 E860:M861 E856:M857 E852:M853 E848:M849 E840:M841 E832:M833 E214:M236 E888:M889 E892:M893 E896:M897 E900:M901 E904:M905 E908:M909 E725:M726 F169:M169 F171:M171">
      <formula1>0</formula1>
    </dataValidation>
    <dataValidation type="decimal" operator="greaterThanOrEqual" allowBlank="1" showErrorMessage="1" error="Возможен ввод только положительных числовых значений или 0." sqref="E912:M913 E271:M275 E281:M281 E278:M278 E238:E239 E284:M291 E303:M303 E309:M318 E334:M334 E342:M355 E297:M297 F245:M246 E326:M326 E251:M252 F248:M249 F238:M243 E57:M59 F125:M125 F106:M106 F100:M100 F97:M97 F94:M94 F152:M152 F149:M149 F146:M146 F143:M143 F140:M140 F137:M137 F134:M134 F131:M131 F128:M128 E108 F116:M116 F119:M119 F108:M114 E154:M156 E111:E112 E102:M104 E121:M123 F45:M50 F82:M82 F88:M88 E47:E48 F55:M55 E90:M92 F52:M52 F61:M61 F67:M67 F64:M64 F73:M73 F76:M76 F79:M79 F85:M85 F70:M70 E44:M44 E166:M168 F158:M158 F161:M161 F164:M164 E824:M825 E213:M213 E172:M172 F170:M170 E717:M718 E713:M714 E805:M806 E737:M738 E820:M821 E836:M837 E844:M845 E729:M730">
      <formula1>0</formula1>
    </dataValidation>
    <dataValidation type="whole" operator="greaterThanOrEqual" allowBlank="1" showErrorMessage="1" error="Возможен ввод только положительных целых числовых значений или 0." sqref="E816:M816 E709:M709">
      <formula1>0</formula1>
    </dataValidation>
    <dataValidation type="whole" operator="greaterThanOrEqual" allowBlank="1" showErrorMessage="1" errorTitle="Внимание!" error="Возможен ввод только положительных целых числовых значений или 0." sqref="E710:M711 E817:M818">
      <formula1>0</formula1>
    </dataValidation>
    <dataValidation type="whole" operator="greaterThanOrEqual" allowBlank="1" showInputMessage="1" showErrorMessage="1" errorTitle="Вимание!" error="Возможен ввод только целых положительных числовых значений или 0." sqref="F358:G358">
      <formula1>0</formula1>
    </dataValidation>
    <dataValidation type="whole" operator="greaterThanOrEqual" allowBlank="1" showErrorMessage="1" errorTitle="Внимание!" error="Возможен ввод только целых положительных числовых значений или 0." sqref="E253:M268 E304:M307 E298:M301 E292:M295">
      <formula1>0</formula1>
    </dataValidation>
    <dataValidation type="decimal" operator="notEqual" allowBlank="1" showInputMessage="1" showErrorMessage="1" errorTitle="Внимание!" error="Возможен ввод только положительных или отрицательных числовых значений." sqref="E34:M36">
      <formula1>0</formula1>
    </dataValidation>
    <dataValidation type="decimal" allowBlank="1" showInputMessage="1" showErrorMessage="1" errorTitle="Внимание!" error="Возможен ввод только числовых значений." sqref="E21:M22">
      <formula1>-10000</formula1>
      <formula2>10000</formula2>
    </dataValidation>
  </dataValidations>
  <pageMargins left="0.47244094488188981" right="0.19685039370078741" top="0.3" bottom="0.22" header="0.17" footer="0.17"/>
  <pageSetup paperSize="9" scale="92" fitToHeight="7" orientation="landscape" r:id="rId1"/>
  <headerFooter alignWithMargins="0">
    <oddFooter>&amp;R&amp;"Arial Cyr,курсив"&amp;8&amp;P</oddFooter>
  </headerFooter>
  <legacyDrawing r:id="rId2"/>
</worksheet>
</file>

<file path=xl/worksheets/sheet2.xml><?xml version="1.0" encoding="utf-8"?>
<worksheet xmlns="http://schemas.openxmlformats.org/spreadsheetml/2006/main" xmlns:r="http://schemas.openxmlformats.org/officeDocument/2006/relationships">
  <sheetPr codeName="Лист2"/>
  <dimension ref="A1:AA193"/>
  <sheetViews>
    <sheetView topLeftCell="S139" workbookViewId="0">
      <selection activeCell="AA141" sqref="AA141"/>
    </sheetView>
  </sheetViews>
  <sheetFormatPr defaultRowHeight="12.75"/>
  <cols>
    <col min="1" max="1" width="11.42578125" customWidth="1"/>
    <col min="3" max="3" width="40.42578125" customWidth="1"/>
    <col min="12" max="12" width="6.42578125" customWidth="1"/>
    <col min="16" max="16" width="6.7109375" customWidth="1"/>
    <col min="17" max="17" width="7.42578125" customWidth="1"/>
    <col min="18" max="18" width="6.140625" customWidth="1"/>
    <col min="20" max="20" width="6.7109375" customWidth="1"/>
    <col min="21" max="21" width="32.7109375" customWidth="1"/>
    <col min="24" max="24" width="6" customWidth="1"/>
  </cols>
  <sheetData>
    <row r="1" spans="1:27">
      <c r="A1" t="s">
        <v>111</v>
      </c>
      <c r="B1" t="s">
        <v>569</v>
      </c>
      <c r="C1" t="s">
        <v>120</v>
      </c>
      <c r="D1">
        <v>8</v>
      </c>
      <c r="E1">
        <v>1</v>
      </c>
      <c r="F1" t="s">
        <v>127</v>
      </c>
      <c r="G1">
        <v>4</v>
      </c>
      <c r="H1" t="s">
        <v>129</v>
      </c>
      <c r="I1">
        <v>12</v>
      </c>
      <c r="J1">
        <v>401</v>
      </c>
      <c r="K1">
        <v>2008</v>
      </c>
      <c r="L1">
        <v>0</v>
      </c>
      <c r="M1" s="28">
        <v>2001126</v>
      </c>
      <c r="N1">
        <f>INDEX(data!A1:A45,data!C1)</f>
        <v>33238</v>
      </c>
      <c r="O1" t="str">
        <f>INDEX(data!B1:B45,data!C1)</f>
        <v>Тужинский район</v>
      </c>
      <c r="P1">
        <v>200</v>
      </c>
      <c r="Q1" t="s">
        <v>109</v>
      </c>
      <c r="R1">
        <v>22</v>
      </c>
      <c r="S1" t="s">
        <v>110</v>
      </c>
      <c r="T1">
        <v>101</v>
      </c>
      <c r="U1" t="s">
        <v>131</v>
      </c>
      <c r="V1">
        <v>2008</v>
      </c>
      <c r="W1">
        <v>2008</v>
      </c>
      <c r="X1">
        <v>0</v>
      </c>
      <c r="Y1" t="s">
        <v>138</v>
      </c>
      <c r="Z1" s="28">
        <v>2001126</v>
      </c>
      <c r="AA1" s="28" t="s">
        <v>664</v>
      </c>
    </row>
    <row r="2" spans="1:27">
      <c r="A2" t="s">
        <v>112</v>
      </c>
      <c r="B2">
        <v>4</v>
      </c>
      <c r="C2" t="s">
        <v>121</v>
      </c>
      <c r="D2">
        <v>15</v>
      </c>
      <c r="E2">
        <v>1</v>
      </c>
      <c r="F2" t="s">
        <v>128</v>
      </c>
      <c r="G2">
        <v>18</v>
      </c>
      <c r="H2" t="s">
        <v>130</v>
      </c>
      <c r="I2">
        <v>2</v>
      </c>
      <c r="J2">
        <v>101</v>
      </c>
      <c r="K2">
        <v>2009</v>
      </c>
      <c r="L2">
        <v>0</v>
      </c>
      <c r="M2" s="28">
        <v>2001127</v>
      </c>
      <c r="T2">
        <v>401</v>
      </c>
      <c r="U2" t="s">
        <v>132</v>
      </c>
      <c r="V2">
        <v>2009</v>
      </c>
      <c r="W2">
        <v>2009</v>
      </c>
      <c r="X2">
        <v>98</v>
      </c>
      <c r="Y2" t="s">
        <v>335</v>
      </c>
      <c r="Z2" s="28">
        <v>2001127</v>
      </c>
      <c r="AA2" s="28" t="s">
        <v>630</v>
      </c>
    </row>
    <row r="3" spans="1:27">
      <c r="A3" t="s">
        <v>113</v>
      </c>
      <c r="B3">
        <v>7</v>
      </c>
      <c r="C3" t="s">
        <v>122</v>
      </c>
      <c r="D3">
        <v>17</v>
      </c>
      <c r="E3">
        <v>1</v>
      </c>
      <c r="J3">
        <v>1001</v>
      </c>
      <c r="K3">
        <v>2010</v>
      </c>
      <c r="L3">
        <v>0</v>
      </c>
      <c r="M3" s="28">
        <v>2001128</v>
      </c>
      <c r="T3">
        <v>1001</v>
      </c>
      <c r="U3" t="s">
        <v>133</v>
      </c>
      <c r="V3">
        <v>2010</v>
      </c>
      <c r="W3">
        <v>2010</v>
      </c>
      <c r="Z3" s="28">
        <v>2001128</v>
      </c>
      <c r="AA3" s="28" t="s">
        <v>631</v>
      </c>
    </row>
    <row r="4" spans="1:27">
      <c r="A4" t="s">
        <v>114</v>
      </c>
      <c r="B4">
        <v>2</v>
      </c>
      <c r="C4" t="s">
        <v>123</v>
      </c>
      <c r="D4">
        <v>4</v>
      </c>
      <c r="E4">
        <v>5</v>
      </c>
      <c r="J4">
        <v>1301</v>
      </c>
      <c r="K4">
        <v>2011</v>
      </c>
      <c r="L4">
        <v>0</v>
      </c>
      <c r="M4">
        <v>2001132</v>
      </c>
      <c r="T4">
        <v>1301</v>
      </c>
      <c r="U4" t="s">
        <v>134</v>
      </c>
      <c r="V4">
        <v>2011</v>
      </c>
      <c r="W4">
        <v>2011</v>
      </c>
      <c r="Z4">
        <v>2001132</v>
      </c>
      <c r="AA4" t="s">
        <v>139</v>
      </c>
    </row>
    <row r="5" spans="1:27">
      <c r="A5" t="s">
        <v>115</v>
      </c>
      <c r="B5">
        <v>2</v>
      </c>
      <c r="C5" t="s">
        <v>124</v>
      </c>
      <c r="D5">
        <v>18</v>
      </c>
      <c r="E5">
        <v>6</v>
      </c>
      <c r="J5">
        <v>1601</v>
      </c>
      <c r="K5">
        <v>2011</v>
      </c>
      <c r="L5">
        <v>0</v>
      </c>
      <c r="M5">
        <v>2001338</v>
      </c>
      <c r="T5">
        <v>1601</v>
      </c>
      <c r="U5" t="s">
        <v>137</v>
      </c>
      <c r="V5">
        <v>2012</v>
      </c>
      <c r="W5">
        <v>2012</v>
      </c>
      <c r="Z5">
        <v>2001338</v>
      </c>
      <c r="AA5" t="s">
        <v>140</v>
      </c>
    </row>
    <row r="6" spans="1:27">
      <c r="A6" t="s">
        <v>116</v>
      </c>
      <c r="B6">
        <v>30</v>
      </c>
      <c r="C6" t="s">
        <v>125</v>
      </c>
      <c r="D6">
        <v>12</v>
      </c>
      <c r="E6">
        <v>2</v>
      </c>
      <c r="J6">
        <v>1301</v>
      </c>
      <c r="K6">
        <v>2012</v>
      </c>
      <c r="L6">
        <v>0</v>
      </c>
      <c r="M6">
        <v>2001133</v>
      </c>
      <c r="V6">
        <v>2013</v>
      </c>
      <c r="W6">
        <v>2013</v>
      </c>
      <c r="Z6">
        <v>2001133</v>
      </c>
      <c r="AA6" t="s">
        <v>141</v>
      </c>
    </row>
    <row r="7" spans="1:27">
      <c r="A7" t="s">
        <v>117</v>
      </c>
      <c r="B7" s="32">
        <v>386</v>
      </c>
      <c r="C7" t="s">
        <v>126</v>
      </c>
      <c r="D7">
        <v>2</v>
      </c>
      <c r="E7" s="32">
        <v>193</v>
      </c>
      <c r="J7">
        <v>1601</v>
      </c>
      <c r="K7">
        <v>2012</v>
      </c>
      <c r="L7">
        <v>0</v>
      </c>
      <c r="M7">
        <v>2001339</v>
      </c>
      <c r="Z7">
        <v>2001339</v>
      </c>
      <c r="AA7" t="s">
        <v>142</v>
      </c>
    </row>
    <row r="8" spans="1:27">
      <c r="A8" t="s">
        <v>118</v>
      </c>
      <c r="B8">
        <v>4</v>
      </c>
      <c r="J8">
        <v>1301</v>
      </c>
      <c r="K8">
        <v>2013</v>
      </c>
      <c r="L8">
        <v>0</v>
      </c>
      <c r="M8">
        <v>2001134</v>
      </c>
      <c r="Z8">
        <v>2001134</v>
      </c>
      <c r="AA8" t="s">
        <v>143</v>
      </c>
    </row>
    <row r="9" spans="1:27">
      <c r="A9" t="s">
        <v>119</v>
      </c>
      <c r="B9">
        <v>9</v>
      </c>
      <c r="J9">
        <v>1601</v>
      </c>
      <c r="K9">
        <v>2013</v>
      </c>
      <c r="L9">
        <v>0</v>
      </c>
      <c r="M9">
        <v>2001340</v>
      </c>
      <c r="Z9">
        <v>2001340</v>
      </c>
      <c r="AA9" t="s">
        <v>144</v>
      </c>
    </row>
    <row r="10" spans="1:27">
      <c r="L10">
        <v>0</v>
      </c>
      <c r="M10">
        <v>2001135</v>
      </c>
      <c r="Z10">
        <v>2001135</v>
      </c>
      <c r="AA10" t="s">
        <v>145</v>
      </c>
    </row>
    <row r="11" spans="1:27">
      <c r="L11">
        <v>0</v>
      </c>
      <c r="M11">
        <v>2001307</v>
      </c>
      <c r="Z11">
        <v>2001307</v>
      </c>
      <c r="AA11" t="s">
        <v>146</v>
      </c>
    </row>
    <row r="12" spans="1:27">
      <c r="L12">
        <v>0</v>
      </c>
      <c r="M12">
        <v>2001308</v>
      </c>
      <c r="Z12">
        <v>2001308</v>
      </c>
      <c r="AA12" t="s">
        <v>147</v>
      </c>
    </row>
    <row r="13" spans="1:27">
      <c r="L13">
        <v>0</v>
      </c>
      <c r="M13">
        <v>2001309</v>
      </c>
      <c r="Z13">
        <v>2001309</v>
      </c>
      <c r="AA13" t="s">
        <v>148</v>
      </c>
    </row>
    <row r="14" spans="1:27">
      <c r="L14">
        <v>0</v>
      </c>
      <c r="M14" s="28">
        <v>2001100</v>
      </c>
      <c r="Z14" s="28">
        <v>2001100</v>
      </c>
      <c r="AA14" s="28" t="s">
        <v>665</v>
      </c>
    </row>
    <row r="15" spans="1:27">
      <c r="L15">
        <v>0</v>
      </c>
      <c r="M15">
        <v>2001137</v>
      </c>
      <c r="Z15">
        <v>2001137</v>
      </c>
      <c r="AA15" t="s">
        <v>149</v>
      </c>
    </row>
    <row r="16" spans="1:27">
      <c r="L16">
        <v>0</v>
      </c>
      <c r="M16" s="28">
        <v>2001101</v>
      </c>
      <c r="Z16" s="28">
        <v>2001101</v>
      </c>
      <c r="AA16" s="28" t="s">
        <v>637</v>
      </c>
    </row>
    <row r="17" spans="12:27">
      <c r="L17">
        <v>0</v>
      </c>
      <c r="M17" s="28">
        <v>2001102</v>
      </c>
      <c r="Z17" s="28">
        <v>2001102</v>
      </c>
      <c r="AA17" s="28" t="s">
        <v>638</v>
      </c>
    </row>
    <row r="18" spans="12:27">
      <c r="L18">
        <v>0</v>
      </c>
      <c r="M18" s="28">
        <v>2001103</v>
      </c>
      <c r="Z18" s="28">
        <v>2001103</v>
      </c>
      <c r="AA18" s="28" t="s">
        <v>639</v>
      </c>
    </row>
    <row r="19" spans="12:27">
      <c r="L19">
        <v>0</v>
      </c>
      <c r="M19">
        <v>2001138</v>
      </c>
      <c r="Z19">
        <v>2001138</v>
      </c>
      <c r="AA19" t="s">
        <v>150</v>
      </c>
    </row>
    <row r="20" spans="12:27">
      <c r="L20">
        <v>0</v>
      </c>
      <c r="M20">
        <v>2001341</v>
      </c>
      <c r="Z20">
        <v>2001341</v>
      </c>
      <c r="AA20" t="s">
        <v>151</v>
      </c>
    </row>
    <row r="21" spans="12:27">
      <c r="L21">
        <v>0</v>
      </c>
      <c r="M21">
        <v>2001139</v>
      </c>
      <c r="Z21">
        <v>2001139</v>
      </c>
      <c r="AA21" t="s">
        <v>160</v>
      </c>
    </row>
    <row r="22" spans="12:27">
      <c r="L22">
        <v>0</v>
      </c>
      <c r="M22">
        <v>2001342</v>
      </c>
      <c r="Z22">
        <v>2001342</v>
      </c>
      <c r="AA22" t="s">
        <v>161</v>
      </c>
    </row>
    <row r="23" spans="12:27">
      <c r="L23">
        <v>98</v>
      </c>
      <c r="M23">
        <v>2001141</v>
      </c>
      <c r="Z23">
        <v>2001141</v>
      </c>
      <c r="AA23" t="s">
        <v>666</v>
      </c>
    </row>
    <row r="24" spans="12:27">
      <c r="L24">
        <v>98</v>
      </c>
      <c r="M24">
        <v>2001343</v>
      </c>
      <c r="Z24">
        <v>2001343</v>
      </c>
      <c r="AA24" t="s">
        <v>550</v>
      </c>
    </row>
    <row r="25" spans="12:27">
      <c r="L25">
        <v>98</v>
      </c>
      <c r="M25">
        <v>2001142</v>
      </c>
      <c r="Z25">
        <v>2001142</v>
      </c>
      <c r="AA25" t="s">
        <v>171</v>
      </c>
    </row>
    <row r="26" spans="12:27">
      <c r="L26">
        <v>98</v>
      </c>
      <c r="M26">
        <v>2001344</v>
      </c>
      <c r="Z26">
        <v>2001344</v>
      </c>
      <c r="AA26" t="s">
        <v>551</v>
      </c>
    </row>
    <row r="27" spans="12:27">
      <c r="L27">
        <v>0</v>
      </c>
      <c r="M27">
        <v>2001144</v>
      </c>
      <c r="Z27">
        <v>2001144</v>
      </c>
      <c r="AA27" t="s">
        <v>172</v>
      </c>
    </row>
    <row r="28" spans="12:27">
      <c r="L28">
        <v>0</v>
      </c>
      <c r="M28">
        <v>2001345</v>
      </c>
      <c r="Z28">
        <v>2001345</v>
      </c>
      <c r="AA28" t="s">
        <v>553</v>
      </c>
    </row>
    <row r="29" spans="12:27">
      <c r="L29">
        <v>0</v>
      </c>
      <c r="M29">
        <v>2001145</v>
      </c>
      <c r="Z29">
        <v>2001145</v>
      </c>
      <c r="AA29" t="s">
        <v>173</v>
      </c>
    </row>
    <row r="30" spans="12:27">
      <c r="L30">
        <v>0</v>
      </c>
      <c r="M30">
        <v>2001346</v>
      </c>
      <c r="Z30">
        <v>2001346</v>
      </c>
      <c r="AA30" t="s">
        <v>554</v>
      </c>
    </row>
    <row r="31" spans="12:27">
      <c r="L31">
        <v>0</v>
      </c>
      <c r="M31">
        <v>2001146</v>
      </c>
      <c r="Z31">
        <v>2001146</v>
      </c>
      <c r="AA31" t="s">
        <v>174</v>
      </c>
    </row>
    <row r="32" spans="12:27">
      <c r="L32">
        <v>0</v>
      </c>
      <c r="M32">
        <v>2001347</v>
      </c>
      <c r="Z32">
        <v>2001347</v>
      </c>
      <c r="AA32" t="s">
        <v>555</v>
      </c>
    </row>
    <row r="33" spans="12:27">
      <c r="L33">
        <v>0</v>
      </c>
      <c r="M33">
        <v>2001147</v>
      </c>
      <c r="Z33">
        <v>2001147</v>
      </c>
      <c r="AA33" t="s">
        <v>175</v>
      </c>
    </row>
    <row r="34" spans="12:27">
      <c r="L34">
        <v>0</v>
      </c>
      <c r="M34">
        <v>2001348</v>
      </c>
      <c r="Z34">
        <v>2001348</v>
      </c>
      <c r="AA34" t="s">
        <v>556</v>
      </c>
    </row>
    <row r="35" spans="12:27">
      <c r="L35">
        <v>0</v>
      </c>
      <c r="M35">
        <v>2001149</v>
      </c>
      <c r="Z35">
        <v>2001149</v>
      </c>
      <c r="AA35" t="s">
        <v>176</v>
      </c>
    </row>
    <row r="36" spans="12:27">
      <c r="L36">
        <v>0</v>
      </c>
      <c r="M36">
        <v>2001150</v>
      </c>
      <c r="Z36">
        <v>2001150</v>
      </c>
      <c r="AA36" t="s">
        <v>177</v>
      </c>
    </row>
    <row r="37" spans="12:27">
      <c r="L37">
        <v>0</v>
      </c>
      <c r="M37">
        <v>2001151</v>
      </c>
      <c r="Z37">
        <v>2001151</v>
      </c>
      <c r="AA37" t="s">
        <v>178</v>
      </c>
    </row>
    <row r="38" spans="12:27">
      <c r="L38">
        <v>0</v>
      </c>
      <c r="M38">
        <v>2001349</v>
      </c>
      <c r="Z38">
        <v>2001349</v>
      </c>
      <c r="AA38" t="s">
        <v>557</v>
      </c>
    </row>
    <row r="39" spans="12:27">
      <c r="L39">
        <v>0</v>
      </c>
      <c r="M39">
        <v>2001152</v>
      </c>
      <c r="Z39">
        <v>2001152</v>
      </c>
      <c r="AA39" t="s">
        <v>179</v>
      </c>
    </row>
    <row r="40" spans="12:27">
      <c r="L40">
        <v>0</v>
      </c>
      <c r="M40">
        <v>2001350</v>
      </c>
      <c r="Z40">
        <v>2001350</v>
      </c>
      <c r="AA40" t="s">
        <v>558</v>
      </c>
    </row>
    <row r="41" spans="12:27">
      <c r="L41">
        <v>0</v>
      </c>
      <c r="M41">
        <v>2001154</v>
      </c>
      <c r="Z41">
        <v>2001154</v>
      </c>
      <c r="AA41" t="s">
        <v>180</v>
      </c>
    </row>
    <row r="42" spans="12:27">
      <c r="L42">
        <v>0</v>
      </c>
      <c r="M42">
        <v>2001351</v>
      </c>
      <c r="Z42">
        <v>2001310</v>
      </c>
      <c r="AA42" t="s">
        <v>181</v>
      </c>
    </row>
    <row r="43" spans="12:27">
      <c r="L43">
        <v>0</v>
      </c>
      <c r="M43">
        <v>2001310</v>
      </c>
      <c r="Z43">
        <v>2001351</v>
      </c>
      <c r="AA43" t="s">
        <v>559</v>
      </c>
    </row>
    <row r="44" spans="12:27">
      <c r="L44">
        <v>0</v>
      </c>
      <c r="M44">
        <v>2001155</v>
      </c>
      <c r="Z44">
        <v>2001352</v>
      </c>
      <c r="AA44" t="s">
        <v>560</v>
      </c>
    </row>
    <row r="45" spans="12:27">
      <c r="L45">
        <v>0</v>
      </c>
      <c r="M45">
        <v>2001352</v>
      </c>
      <c r="Z45">
        <v>2001155</v>
      </c>
      <c r="AA45" t="s">
        <v>182</v>
      </c>
    </row>
    <row r="46" spans="12:27">
      <c r="L46">
        <v>0</v>
      </c>
      <c r="M46">
        <v>2001157</v>
      </c>
      <c r="Z46">
        <v>2001157</v>
      </c>
      <c r="AA46" t="s">
        <v>183</v>
      </c>
    </row>
    <row r="47" spans="12:27">
      <c r="L47">
        <v>0</v>
      </c>
      <c r="M47">
        <v>2001158</v>
      </c>
      <c r="Z47">
        <v>2001158</v>
      </c>
      <c r="AA47" t="s">
        <v>184</v>
      </c>
    </row>
    <row r="48" spans="12:27">
      <c r="L48">
        <v>0</v>
      </c>
      <c r="M48">
        <v>2001159</v>
      </c>
      <c r="Z48">
        <v>2001159</v>
      </c>
      <c r="AA48" t="s">
        <v>185</v>
      </c>
    </row>
    <row r="49" spans="12:27">
      <c r="L49">
        <v>0</v>
      </c>
      <c r="M49">
        <v>2001160</v>
      </c>
      <c r="Z49">
        <v>2001160</v>
      </c>
      <c r="AA49" t="s">
        <v>186</v>
      </c>
    </row>
    <row r="50" spans="12:27">
      <c r="L50">
        <v>0</v>
      </c>
      <c r="M50">
        <v>2001161</v>
      </c>
      <c r="Z50">
        <v>2001161</v>
      </c>
      <c r="AA50" t="s">
        <v>187</v>
      </c>
    </row>
    <row r="51" spans="12:27">
      <c r="L51">
        <v>0</v>
      </c>
      <c r="M51">
        <v>2001162</v>
      </c>
      <c r="Z51">
        <v>2001162</v>
      </c>
      <c r="AA51" t="s">
        <v>193</v>
      </c>
    </row>
    <row r="52" spans="12:27">
      <c r="L52">
        <v>0</v>
      </c>
      <c r="M52">
        <v>2001311</v>
      </c>
      <c r="Z52">
        <v>2001311</v>
      </c>
      <c r="AA52" t="s">
        <v>194</v>
      </c>
    </row>
    <row r="53" spans="12:27">
      <c r="L53">
        <v>0</v>
      </c>
      <c r="M53">
        <v>2001312</v>
      </c>
      <c r="Z53">
        <v>2001312</v>
      </c>
      <c r="AA53" t="s">
        <v>195</v>
      </c>
    </row>
    <row r="54" spans="12:27">
      <c r="L54">
        <v>0</v>
      </c>
      <c r="M54">
        <v>2001313</v>
      </c>
      <c r="Z54">
        <v>2001313</v>
      </c>
      <c r="AA54" t="s">
        <v>196</v>
      </c>
    </row>
    <row r="55" spans="12:27">
      <c r="L55">
        <v>0</v>
      </c>
      <c r="M55">
        <v>2001163</v>
      </c>
      <c r="Z55">
        <v>2001163</v>
      </c>
      <c r="AA55" t="s">
        <v>197</v>
      </c>
    </row>
    <row r="56" spans="12:27">
      <c r="L56">
        <v>0</v>
      </c>
      <c r="M56">
        <v>2001337</v>
      </c>
      <c r="Z56">
        <v>2001337</v>
      </c>
      <c r="AA56" t="s">
        <v>198</v>
      </c>
    </row>
    <row r="57" spans="12:27">
      <c r="L57">
        <v>0</v>
      </c>
      <c r="M57">
        <v>2001164</v>
      </c>
      <c r="Z57">
        <v>2001164</v>
      </c>
      <c r="AA57" t="s">
        <v>199</v>
      </c>
    </row>
    <row r="58" spans="12:27">
      <c r="L58">
        <v>0</v>
      </c>
      <c r="M58">
        <v>2001314</v>
      </c>
      <c r="Z58">
        <v>2001314</v>
      </c>
      <c r="AA58" t="s">
        <v>200</v>
      </c>
    </row>
    <row r="59" spans="12:27">
      <c r="L59">
        <v>0</v>
      </c>
      <c r="M59">
        <v>2001166</v>
      </c>
      <c r="Z59">
        <v>2001166</v>
      </c>
      <c r="AA59" t="s">
        <v>201</v>
      </c>
    </row>
    <row r="60" spans="12:27">
      <c r="L60">
        <v>0</v>
      </c>
      <c r="M60">
        <v>2001167</v>
      </c>
      <c r="Z60">
        <v>2001167</v>
      </c>
      <c r="AA60" t="s">
        <v>202</v>
      </c>
    </row>
    <row r="61" spans="12:27">
      <c r="L61">
        <v>0</v>
      </c>
      <c r="M61">
        <v>2001168</v>
      </c>
      <c r="Z61">
        <v>2001168</v>
      </c>
      <c r="AA61" t="s">
        <v>203</v>
      </c>
    </row>
    <row r="62" spans="12:27">
      <c r="L62">
        <v>0</v>
      </c>
      <c r="M62">
        <v>2001169</v>
      </c>
      <c r="Z62">
        <v>2001169</v>
      </c>
      <c r="AA62" t="s">
        <v>204</v>
      </c>
    </row>
    <row r="63" spans="12:27">
      <c r="L63">
        <v>0</v>
      </c>
      <c r="M63">
        <v>2001170</v>
      </c>
      <c r="Z63">
        <v>2001170</v>
      </c>
      <c r="AA63" t="s">
        <v>205</v>
      </c>
    </row>
    <row r="64" spans="12:27">
      <c r="L64">
        <v>0</v>
      </c>
      <c r="M64">
        <v>2001171</v>
      </c>
      <c r="Z64">
        <v>2001171</v>
      </c>
      <c r="AA64" t="s">
        <v>206</v>
      </c>
    </row>
    <row r="65" spans="12:27">
      <c r="L65">
        <v>0</v>
      </c>
      <c r="M65">
        <v>2001172</v>
      </c>
      <c r="Z65">
        <v>2001172</v>
      </c>
      <c r="AA65" t="s">
        <v>207</v>
      </c>
    </row>
    <row r="66" spans="12:27">
      <c r="L66">
        <v>0</v>
      </c>
      <c r="M66">
        <v>2001173</v>
      </c>
      <c r="Z66">
        <v>2001173</v>
      </c>
      <c r="AA66" t="s">
        <v>208</v>
      </c>
    </row>
    <row r="67" spans="12:27">
      <c r="L67">
        <v>0</v>
      </c>
      <c r="M67">
        <v>2001174</v>
      </c>
      <c r="Z67">
        <v>2001174</v>
      </c>
      <c r="AA67" t="s">
        <v>209</v>
      </c>
    </row>
    <row r="68" spans="12:27">
      <c r="L68">
        <v>0</v>
      </c>
      <c r="M68">
        <v>2001175</v>
      </c>
      <c r="Z68">
        <v>2001175</v>
      </c>
      <c r="AA68" t="s">
        <v>210</v>
      </c>
    </row>
    <row r="69" spans="12:27">
      <c r="L69">
        <v>0</v>
      </c>
      <c r="M69">
        <v>2001177</v>
      </c>
      <c r="Z69">
        <v>2001177</v>
      </c>
      <c r="AA69" t="s">
        <v>211</v>
      </c>
    </row>
    <row r="70" spans="12:27">
      <c r="L70">
        <v>0</v>
      </c>
      <c r="M70">
        <v>2001178</v>
      </c>
      <c r="Z70">
        <v>2001178</v>
      </c>
      <c r="AA70" t="s">
        <v>212</v>
      </c>
    </row>
    <row r="71" spans="12:27">
      <c r="L71">
        <v>0</v>
      </c>
      <c r="M71">
        <v>2001179</v>
      </c>
      <c r="Z71">
        <v>2001179</v>
      </c>
      <c r="AA71" t="s">
        <v>213</v>
      </c>
    </row>
    <row r="72" spans="12:27">
      <c r="L72">
        <v>0</v>
      </c>
      <c r="M72">
        <v>2001180</v>
      </c>
      <c r="Z72">
        <v>2001180</v>
      </c>
      <c r="AA72" t="s">
        <v>214</v>
      </c>
    </row>
    <row r="73" spans="12:27">
      <c r="L73">
        <v>0</v>
      </c>
      <c r="M73">
        <v>2001181</v>
      </c>
      <c r="Z73">
        <v>2001181</v>
      </c>
      <c r="AA73" t="s">
        <v>215</v>
      </c>
    </row>
    <row r="74" spans="12:27">
      <c r="L74">
        <v>0</v>
      </c>
      <c r="M74" s="28">
        <v>2001104</v>
      </c>
      <c r="Z74" s="28">
        <v>2001104</v>
      </c>
      <c r="AA74" s="28" t="s">
        <v>640</v>
      </c>
    </row>
    <row r="75" spans="12:27">
      <c r="L75">
        <v>0</v>
      </c>
      <c r="M75" s="29">
        <v>2001182</v>
      </c>
      <c r="Z75" s="29">
        <v>2001182</v>
      </c>
      <c r="AA75" s="29" t="s">
        <v>641</v>
      </c>
    </row>
    <row r="76" spans="12:27">
      <c r="L76">
        <v>0</v>
      </c>
      <c r="M76" s="28">
        <v>2001105</v>
      </c>
      <c r="Z76" s="28">
        <v>2001105</v>
      </c>
      <c r="AA76" s="28" t="s">
        <v>642</v>
      </c>
    </row>
    <row r="77" spans="12:27">
      <c r="L77">
        <v>0</v>
      </c>
      <c r="M77" s="28">
        <v>2001106</v>
      </c>
      <c r="Z77" s="28">
        <v>2001106</v>
      </c>
      <c r="AA77" s="28" t="s">
        <v>643</v>
      </c>
    </row>
    <row r="78" spans="12:27">
      <c r="L78">
        <v>0</v>
      </c>
      <c r="M78">
        <v>2001185</v>
      </c>
      <c r="Z78">
        <v>2001185</v>
      </c>
      <c r="AA78" t="s">
        <v>216</v>
      </c>
    </row>
    <row r="79" spans="12:27">
      <c r="L79">
        <v>0</v>
      </c>
      <c r="M79">
        <v>2001186</v>
      </c>
      <c r="Z79">
        <v>2001186</v>
      </c>
      <c r="AA79" t="s">
        <v>217</v>
      </c>
    </row>
    <row r="80" spans="12:27">
      <c r="L80">
        <v>0</v>
      </c>
      <c r="M80">
        <v>2001187</v>
      </c>
      <c r="Z80">
        <v>2001187</v>
      </c>
      <c r="AA80" t="s">
        <v>218</v>
      </c>
    </row>
    <row r="81" spans="12:27">
      <c r="L81">
        <v>0</v>
      </c>
      <c r="M81">
        <v>2001188</v>
      </c>
      <c r="Z81">
        <v>2001188</v>
      </c>
      <c r="AA81" t="s">
        <v>219</v>
      </c>
    </row>
    <row r="82" spans="12:27">
      <c r="L82">
        <v>0</v>
      </c>
      <c r="M82">
        <v>2001189</v>
      </c>
      <c r="Z82">
        <v>2001189</v>
      </c>
      <c r="AA82" t="s">
        <v>220</v>
      </c>
    </row>
    <row r="83" spans="12:27">
      <c r="L83">
        <v>0</v>
      </c>
      <c r="M83">
        <v>2001190</v>
      </c>
      <c r="Z83">
        <v>2001190</v>
      </c>
      <c r="AA83" t="s">
        <v>221</v>
      </c>
    </row>
    <row r="84" spans="12:27">
      <c r="L84">
        <v>0</v>
      </c>
      <c r="M84">
        <v>2001191</v>
      </c>
      <c r="Z84">
        <v>2001191</v>
      </c>
      <c r="AA84" t="s">
        <v>222</v>
      </c>
    </row>
    <row r="85" spans="12:27">
      <c r="L85">
        <v>0</v>
      </c>
      <c r="M85">
        <v>2001192</v>
      </c>
      <c r="Z85">
        <v>2001192</v>
      </c>
      <c r="AA85" t="s">
        <v>223</v>
      </c>
    </row>
    <row r="86" spans="12:27">
      <c r="L86">
        <v>0</v>
      </c>
      <c r="M86">
        <v>2001193</v>
      </c>
      <c r="Z86">
        <v>2001193</v>
      </c>
      <c r="AA86" t="s">
        <v>224</v>
      </c>
    </row>
    <row r="87" spans="12:27">
      <c r="L87">
        <v>0</v>
      </c>
      <c r="M87">
        <v>2001194</v>
      </c>
      <c r="Z87">
        <v>2001194</v>
      </c>
      <c r="AA87" t="s">
        <v>225</v>
      </c>
    </row>
    <row r="88" spans="12:27">
      <c r="L88">
        <v>0</v>
      </c>
      <c r="M88">
        <v>2001195</v>
      </c>
      <c r="Z88">
        <v>2001195</v>
      </c>
      <c r="AA88" t="s">
        <v>226</v>
      </c>
    </row>
    <row r="89" spans="12:27">
      <c r="L89">
        <v>0</v>
      </c>
      <c r="M89" s="28">
        <v>2001107</v>
      </c>
      <c r="Z89" s="28">
        <v>2001107</v>
      </c>
      <c r="AA89" s="28" t="s">
        <v>644</v>
      </c>
    </row>
    <row r="90" spans="12:27">
      <c r="L90">
        <v>0</v>
      </c>
      <c r="M90" s="28">
        <v>2001108</v>
      </c>
      <c r="Z90" s="28">
        <v>2001108</v>
      </c>
      <c r="AA90" s="28" t="s">
        <v>645</v>
      </c>
    </row>
    <row r="91" spans="12:27">
      <c r="L91">
        <v>0</v>
      </c>
      <c r="M91">
        <v>2001196</v>
      </c>
      <c r="Z91">
        <v>2001196</v>
      </c>
      <c r="AA91" t="s">
        <v>227</v>
      </c>
    </row>
    <row r="92" spans="12:27">
      <c r="L92">
        <v>0</v>
      </c>
      <c r="M92">
        <v>2001197</v>
      </c>
      <c r="Z92">
        <v>2001197</v>
      </c>
      <c r="AA92" t="s">
        <v>228</v>
      </c>
    </row>
    <row r="93" spans="12:27">
      <c r="L93">
        <v>0</v>
      </c>
      <c r="M93">
        <v>2001198</v>
      </c>
      <c r="Z93">
        <v>2001198</v>
      </c>
      <c r="AA93" t="s">
        <v>229</v>
      </c>
    </row>
    <row r="94" spans="12:27">
      <c r="L94">
        <v>0</v>
      </c>
      <c r="M94">
        <v>2001200</v>
      </c>
      <c r="Z94">
        <v>2001200</v>
      </c>
      <c r="AA94" t="s">
        <v>230</v>
      </c>
    </row>
    <row r="95" spans="12:27">
      <c r="L95">
        <v>0</v>
      </c>
      <c r="M95">
        <v>2001201</v>
      </c>
      <c r="Z95">
        <v>2001201</v>
      </c>
      <c r="AA95" t="s">
        <v>231</v>
      </c>
    </row>
    <row r="96" spans="12:27">
      <c r="L96">
        <v>0</v>
      </c>
      <c r="M96">
        <v>2001202</v>
      </c>
      <c r="Z96">
        <v>2001202</v>
      </c>
      <c r="AA96" t="s">
        <v>233</v>
      </c>
    </row>
    <row r="97" spans="12:27">
      <c r="L97">
        <v>0</v>
      </c>
      <c r="M97">
        <v>2001203</v>
      </c>
      <c r="Z97">
        <v>2001203</v>
      </c>
      <c r="AA97" t="s">
        <v>234</v>
      </c>
    </row>
    <row r="98" spans="12:27">
      <c r="L98">
        <v>0</v>
      </c>
      <c r="M98">
        <v>2001204</v>
      </c>
      <c r="Z98">
        <v>2001204</v>
      </c>
      <c r="AA98" t="s">
        <v>247</v>
      </c>
    </row>
    <row r="99" spans="12:27">
      <c r="L99">
        <v>0</v>
      </c>
      <c r="M99">
        <v>2001205</v>
      </c>
      <c r="Z99">
        <v>2001205</v>
      </c>
      <c r="AA99" t="s">
        <v>248</v>
      </c>
    </row>
    <row r="100" spans="12:27">
      <c r="L100">
        <v>0</v>
      </c>
      <c r="M100">
        <v>2001206</v>
      </c>
      <c r="Z100">
        <v>2001206</v>
      </c>
      <c r="AA100" t="s">
        <v>249</v>
      </c>
    </row>
    <row r="101" spans="12:27">
      <c r="L101">
        <v>0</v>
      </c>
      <c r="M101">
        <v>2001207</v>
      </c>
      <c r="Z101">
        <v>2001207</v>
      </c>
      <c r="AA101" t="s">
        <v>250</v>
      </c>
    </row>
    <row r="102" spans="12:27">
      <c r="L102">
        <v>0</v>
      </c>
      <c r="M102">
        <v>2001208</v>
      </c>
      <c r="Z102">
        <v>2001208</v>
      </c>
      <c r="AA102" t="s">
        <v>251</v>
      </c>
    </row>
    <row r="103" spans="12:27">
      <c r="L103">
        <v>0</v>
      </c>
      <c r="M103">
        <v>2001209</v>
      </c>
      <c r="Z103">
        <v>2001209</v>
      </c>
      <c r="AA103" t="s">
        <v>252</v>
      </c>
    </row>
    <row r="104" spans="12:27">
      <c r="L104">
        <v>0</v>
      </c>
      <c r="M104">
        <v>2001210</v>
      </c>
      <c r="Z104">
        <v>2001210</v>
      </c>
      <c r="AA104" t="s">
        <v>253</v>
      </c>
    </row>
    <row r="105" spans="12:27">
      <c r="L105">
        <v>0</v>
      </c>
      <c r="M105">
        <v>2001211</v>
      </c>
      <c r="Z105">
        <v>2001211</v>
      </c>
      <c r="AA105" t="s">
        <v>254</v>
      </c>
    </row>
    <row r="106" spans="12:27">
      <c r="L106">
        <v>0</v>
      </c>
      <c r="M106">
        <v>2001212</v>
      </c>
      <c r="Z106">
        <v>2001212</v>
      </c>
      <c r="AA106" t="s">
        <v>668</v>
      </c>
    </row>
    <row r="107" spans="12:27">
      <c r="L107">
        <v>0</v>
      </c>
      <c r="M107">
        <v>2001213</v>
      </c>
      <c r="Z107">
        <v>2001213</v>
      </c>
      <c r="AA107" t="s">
        <v>255</v>
      </c>
    </row>
    <row r="108" spans="12:27">
      <c r="L108">
        <v>0</v>
      </c>
      <c r="M108">
        <v>2001214</v>
      </c>
      <c r="Z108">
        <v>2001214</v>
      </c>
      <c r="AA108" t="s">
        <v>256</v>
      </c>
    </row>
    <row r="109" spans="12:27">
      <c r="L109">
        <v>0</v>
      </c>
      <c r="M109">
        <v>2001315</v>
      </c>
      <c r="Z109">
        <v>2001315</v>
      </c>
      <c r="AA109" t="s">
        <v>257</v>
      </c>
    </row>
    <row r="110" spans="12:27">
      <c r="L110">
        <v>0</v>
      </c>
      <c r="M110">
        <v>2001316</v>
      </c>
      <c r="Z110">
        <v>2001316</v>
      </c>
      <c r="AA110" t="s">
        <v>258</v>
      </c>
    </row>
    <row r="111" spans="12:27">
      <c r="L111">
        <v>0</v>
      </c>
      <c r="M111">
        <v>2001215</v>
      </c>
      <c r="Z111">
        <v>2001215</v>
      </c>
      <c r="AA111" t="s">
        <v>259</v>
      </c>
    </row>
    <row r="112" spans="12:27">
      <c r="L112">
        <v>0</v>
      </c>
      <c r="M112">
        <v>2001217</v>
      </c>
      <c r="Z112">
        <v>2001217</v>
      </c>
      <c r="AA112" t="s">
        <v>260</v>
      </c>
    </row>
    <row r="113" spans="12:27">
      <c r="L113">
        <v>0</v>
      </c>
      <c r="M113">
        <v>2001353</v>
      </c>
      <c r="Z113">
        <v>2001353</v>
      </c>
      <c r="AA113" t="s">
        <v>563</v>
      </c>
    </row>
    <row r="114" spans="12:27">
      <c r="L114">
        <v>0</v>
      </c>
      <c r="M114">
        <v>2001218</v>
      </c>
      <c r="Z114">
        <v>2001218</v>
      </c>
      <c r="AA114" t="s">
        <v>261</v>
      </c>
    </row>
    <row r="115" spans="12:27">
      <c r="L115">
        <v>0</v>
      </c>
      <c r="M115">
        <v>2001354</v>
      </c>
      <c r="Z115">
        <v>2001354</v>
      </c>
      <c r="AA115" t="s">
        <v>561</v>
      </c>
    </row>
    <row r="116" spans="12:27">
      <c r="L116">
        <v>0</v>
      </c>
      <c r="M116">
        <v>2001219</v>
      </c>
      <c r="Z116">
        <v>2001219</v>
      </c>
      <c r="AA116" t="s">
        <v>262</v>
      </c>
    </row>
    <row r="117" spans="12:27">
      <c r="L117">
        <v>0</v>
      </c>
      <c r="M117">
        <v>2001355</v>
      </c>
      <c r="Z117">
        <v>2001355</v>
      </c>
      <c r="AA117" t="s">
        <v>562</v>
      </c>
    </row>
    <row r="118" spans="12:27">
      <c r="L118" s="32">
        <v>0</v>
      </c>
      <c r="M118" s="32">
        <v>2001356</v>
      </c>
      <c r="Z118" s="32">
        <v>2001356</v>
      </c>
      <c r="AA118" s="32" t="s">
        <v>654</v>
      </c>
    </row>
    <row r="119" spans="12:27">
      <c r="L119" s="32">
        <v>0</v>
      </c>
      <c r="M119" s="32">
        <v>2001357</v>
      </c>
      <c r="Z119" s="32">
        <v>2001357</v>
      </c>
      <c r="AA119" s="32" t="s">
        <v>655</v>
      </c>
    </row>
    <row r="120" spans="12:27">
      <c r="L120" s="32">
        <v>0</v>
      </c>
      <c r="M120" s="32">
        <v>2001358</v>
      </c>
      <c r="Z120" s="32">
        <v>2001358</v>
      </c>
      <c r="AA120" s="32" t="s">
        <v>656</v>
      </c>
    </row>
    <row r="121" spans="12:27">
      <c r="L121" s="32">
        <v>0</v>
      </c>
      <c r="M121" s="32">
        <v>2001359</v>
      </c>
      <c r="Z121" s="32">
        <v>2001359</v>
      </c>
      <c r="AA121" s="32" t="s">
        <v>657</v>
      </c>
    </row>
    <row r="122" spans="12:27">
      <c r="L122" s="32">
        <v>0</v>
      </c>
      <c r="M122" s="32">
        <v>2001360</v>
      </c>
      <c r="Z122" s="32">
        <v>2001360</v>
      </c>
      <c r="AA122" s="32" t="s">
        <v>658</v>
      </c>
    </row>
    <row r="123" spans="12:27">
      <c r="L123" s="32">
        <v>0</v>
      </c>
      <c r="M123" s="32">
        <v>2001361</v>
      </c>
      <c r="Z123" s="32">
        <v>2001361</v>
      </c>
      <c r="AA123" s="32" t="s">
        <v>659</v>
      </c>
    </row>
    <row r="124" spans="12:27">
      <c r="L124" s="32">
        <v>0</v>
      </c>
      <c r="M124" s="32">
        <v>2001362</v>
      </c>
      <c r="Z124" s="32">
        <v>2001362</v>
      </c>
      <c r="AA124" s="32" t="s">
        <v>660</v>
      </c>
    </row>
    <row r="125" spans="12:27">
      <c r="L125" s="32">
        <v>0</v>
      </c>
      <c r="M125" s="32">
        <v>2001363</v>
      </c>
      <c r="Z125" s="32">
        <v>2001363</v>
      </c>
      <c r="AA125" s="32" t="s">
        <v>661</v>
      </c>
    </row>
    <row r="126" spans="12:27">
      <c r="L126" s="32">
        <v>0</v>
      </c>
      <c r="M126" s="32">
        <v>2001364</v>
      </c>
      <c r="Z126" s="32">
        <v>2001364</v>
      </c>
      <c r="AA126" s="32" t="s">
        <v>662</v>
      </c>
    </row>
    <row r="127" spans="12:27">
      <c r="L127" s="32">
        <v>0</v>
      </c>
      <c r="M127" s="32">
        <v>2001365</v>
      </c>
      <c r="Z127" s="32">
        <v>2001365</v>
      </c>
      <c r="AA127" s="32" t="s">
        <v>663</v>
      </c>
    </row>
    <row r="128" spans="12:27">
      <c r="L128">
        <v>0</v>
      </c>
      <c r="M128">
        <v>2001221</v>
      </c>
      <c r="Z128">
        <v>2001221</v>
      </c>
      <c r="AA128" t="s">
        <v>263</v>
      </c>
    </row>
    <row r="129" spans="12:27">
      <c r="L129">
        <v>0</v>
      </c>
      <c r="M129">
        <v>2001222</v>
      </c>
      <c r="Z129">
        <v>2001222</v>
      </c>
      <c r="AA129" t="s">
        <v>264</v>
      </c>
    </row>
    <row r="130" spans="12:27">
      <c r="L130">
        <v>0</v>
      </c>
      <c r="M130">
        <v>2001223</v>
      </c>
      <c r="Z130">
        <v>2001223</v>
      </c>
      <c r="AA130" t="s">
        <v>265</v>
      </c>
    </row>
    <row r="131" spans="12:27">
      <c r="L131">
        <v>0</v>
      </c>
      <c r="M131">
        <v>2001224</v>
      </c>
      <c r="Z131">
        <v>2001224</v>
      </c>
      <c r="AA131" t="s">
        <v>266</v>
      </c>
    </row>
    <row r="132" spans="12:27">
      <c r="L132">
        <v>0</v>
      </c>
      <c r="M132">
        <v>2001225</v>
      </c>
      <c r="Z132">
        <v>2001225</v>
      </c>
      <c r="AA132" t="s">
        <v>267</v>
      </c>
    </row>
    <row r="133" spans="12:27">
      <c r="L133">
        <v>0</v>
      </c>
      <c r="M133">
        <v>2001226</v>
      </c>
      <c r="Z133">
        <v>2001226</v>
      </c>
      <c r="AA133" t="s">
        <v>269</v>
      </c>
    </row>
    <row r="134" spans="12:27">
      <c r="L134">
        <v>0</v>
      </c>
      <c r="M134" s="30">
        <v>2001231</v>
      </c>
      <c r="Z134" s="30">
        <v>2001231</v>
      </c>
      <c r="AA134" s="30" t="s">
        <v>646</v>
      </c>
    </row>
    <row r="135" spans="12:27">
      <c r="L135">
        <v>0</v>
      </c>
      <c r="M135" s="30">
        <v>2001237</v>
      </c>
      <c r="Z135" s="30">
        <v>2001237</v>
      </c>
      <c r="AA135" s="30" t="s">
        <v>104</v>
      </c>
    </row>
    <row r="136" spans="12:27">
      <c r="L136">
        <v>0</v>
      </c>
      <c r="M136" s="28">
        <v>2001109</v>
      </c>
      <c r="Z136" s="28">
        <v>2001109</v>
      </c>
      <c r="AA136" s="28" t="s">
        <v>105</v>
      </c>
    </row>
    <row r="137" spans="12:27">
      <c r="L137">
        <v>0</v>
      </c>
      <c r="M137" s="28">
        <v>2001110</v>
      </c>
      <c r="Z137" s="28">
        <v>2001110</v>
      </c>
      <c r="AA137" s="28" t="s">
        <v>106</v>
      </c>
    </row>
    <row r="138" spans="12:27">
      <c r="L138">
        <v>0</v>
      </c>
      <c r="M138">
        <v>2001227</v>
      </c>
      <c r="Z138">
        <v>2001227</v>
      </c>
      <c r="AA138" t="s">
        <v>270</v>
      </c>
    </row>
    <row r="139" spans="12:27">
      <c r="L139">
        <v>0</v>
      </c>
      <c r="M139">
        <v>2001230</v>
      </c>
      <c r="Z139">
        <v>2001230</v>
      </c>
      <c r="AA139" t="s">
        <v>271</v>
      </c>
    </row>
    <row r="140" spans="12:27">
      <c r="L140">
        <v>0</v>
      </c>
      <c r="M140">
        <v>2001247</v>
      </c>
      <c r="Z140">
        <v>2001247</v>
      </c>
      <c r="AA140" t="s">
        <v>272</v>
      </c>
    </row>
    <row r="141" spans="12:27">
      <c r="L141">
        <v>0</v>
      </c>
      <c r="M141">
        <v>2001248</v>
      </c>
      <c r="Z141">
        <v>2001248</v>
      </c>
      <c r="AA141" t="s">
        <v>669</v>
      </c>
    </row>
    <row r="142" spans="12:27">
      <c r="L142">
        <v>0</v>
      </c>
      <c r="M142">
        <v>2001249</v>
      </c>
      <c r="Z142">
        <v>2001249</v>
      </c>
      <c r="AA142" t="s">
        <v>274</v>
      </c>
    </row>
    <row r="143" spans="12:27">
      <c r="L143">
        <v>0</v>
      </c>
      <c r="M143">
        <v>2001250</v>
      </c>
      <c r="Z143">
        <v>2001250</v>
      </c>
      <c r="AA143" t="s">
        <v>275</v>
      </c>
    </row>
    <row r="144" spans="12:27">
      <c r="L144">
        <v>0</v>
      </c>
      <c r="M144">
        <v>2001251</v>
      </c>
      <c r="Z144">
        <v>2001251</v>
      </c>
      <c r="AA144" t="s">
        <v>276</v>
      </c>
    </row>
    <row r="145" spans="12:27">
      <c r="L145">
        <v>0</v>
      </c>
      <c r="M145">
        <v>2001252</v>
      </c>
      <c r="Z145">
        <v>2001252</v>
      </c>
      <c r="AA145" t="s">
        <v>277</v>
      </c>
    </row>
    <row r="146" spans="12:27">
      <c r="L146">
        <v>0</v>
      </c>
      <c r="M146">
        <v>2001253</v>
      </c>
      <c r="Z146">
        <v>2001253</v>
      </c>
      <c r="AA146" t="s">
        <v>278</v>
      </c>
    </row>
    <row r="147" spans="12:27">
      <c r="L147">
        <v>0</v>
      </c>
      <c r="M147">
        <v>2001254</v>
      </c>
      <c r="Z147">
        <v>2001254</v>
      </c>
      <c r="AA147" t="s">
        <v>283</v>
      </c>
    </row>
    <row r="148" spans="12:27">
      <c r="L148">
        <v>0</v>
      </c>
      <c r="M148">
        <v>2001255</v>
      </c>
      <c r="Z148">
        <v>2001255</v>
      </c>
      <c r="AA148" t="s">
        <v>284</v>
      </c>
    </row>
    <row r="149" spans="12:27">
      <c r="L149">
        <v>0</v>
      </c>
      <c r="M149">
        <v>2001305</v>
      </c>
      <c r="Z149">
        <v>2001305</v>
      </c>
      <c r="AA149" t="s">
        <v>285</v>
      </c>
    </row>
    <row r="150" spans="12:27">
      <c r="L150">
        <v>0</v>
      </c>
      <c r="M150">
        <v>2001256</v>
      </c>
      <c r="Z150">
        <v>2001256</v>
      </c>
      <c r="AA150" t="s">
        <v>286</v>
      </c>
    </row>
    <row r="151" spans="12:27">
      <c r="L151">
        <v>0</v>
      </c>
      <c r="M151">
        <v>2001257</v>
      </c>
      <c r="Z151">
        <v>2001257</v>
      </c>
      <c r="AA151" t="s">
        <v>287</v>
      </c>
    </row>
    <row r="152" spans="12:27">
      <c r="L152">
        <v>0</v>
      </c>
      <c r="M152">
        <v>2001258</v>
      </c>
      <c r="Z152">
        <v>2001258</v>
      </c>
      <c r="AA152" t="s">
        <v>288</v>
      </c>
    </row>
    <row r="153" spans="12:27">
      <c r="L153">
        <v>0</v>
      </c>
      <c r="M153">
        <v>2001259</v>
      </c>
      <c r="Z153">
        <v>2001259</v>
      </c>
      <c r="AA153" t="s">
        <v>289</v>
      </c>
    </row>
    <row r="154" spans="12:27">
      <c r="L154">
        <v>0</v>
      </c>
      <c r="M154">
        <v>2001260</v>
      </c>
      <c r="Z154">
        <v>2001260</v>
      </c>
      <c r="AA154" t="s">
        <v>290</v>
      </c>
    </row>
    <row r="155" spans="12:27">
      <c r="L155">
        <v>0</v>
      </c>
      <c r="M155">
        <v>2001261</v>
      </c>
      <c r="Z155">
        <v>2001261</v>
      </c>
      <c r="AA155" t="s">
        <v>291</v>
      </c>
    </row>
    <row r="156" spans="12:27">
      <c r="L156">
        <v>0</v>
      </c>
      <c r="M156">
        <v>2001262</v>
      </c>
      <c r="Z156">
        <v>2001262</v>
      </c>
      <c r="AA156" t="s">
        <v>295</v>
      </c>
    </row>
    <row r="157" spans="12:27">
      <c r="L157">
        <v>0</v>
      </c>
      <c r="M157">
        <v>2001265</v>
      </c>
      <c r="Z157">
        <v>2001265</v>
      </c>
      <c r="AA157" t="s">
        <v>296</v>
      </c>
    </row>
    <row r="158" spans="12:27">
      <c r="L158">
        <v>0</v>
      </c>
      <c r="M158">
        <v>2001266</v>
      </c>
      <c r="Z158">
        <v>2001306</v>
      </c>
      <c r="AA158" t="s">
        <v>297</v>
      </c>
    </row>
    <row r="159" spans="12:27">
      <c r="L159">
        <v>0</v>
      </c>
      <c r="M159">
        <v>2001306</v>
      </c>
      <c r="Z159">
        <v>2001266</v>
      </c>
      <c r="AA159" t="s">
        <v>298</v>
      </c>
    </row>
    <row r="160" spans="12:27">
      <c r="L160">
        <v>0</v>
      </c>
      <c r="M160">
        <v>2001267</v>
      </c>
      <c r="Z160">
        <v>2001267</v>
      </c>
      <c r="AA160" t="s">
        <v>299</v>
      </c>
    </row>
    <row r="161" spans="12:27">
      <c r="L161">
        <v>0</v>
      </c>
      <c r="M161">
        <v>2001268</v>
      </c>
      <c r="Z161">
        <v>2001268</v>
      </c>
      <c r="AA161" t="s">
        <v>300</v>
      </c>
    </row>
    <row r="162" spans="12:27">
      <c r="L162">
        <v>0</v>
      </c>
      <c r="M162">
        <v>2001269</v>
      </c>
      <c r="Z162">
        <v>2001269</v>
      </c>
      <c r="AA162" t="s">
        <v>301</v>
      </c>
    </row>
    <row r="163" spans="12:27">
      <c r="L163">
        <v>0</v>
      </c>
      <c r="M163">
        <v>2001270</v>
      </c>
      <c r="Z163">
        <v>2001270</v>
      </c>
      <c r="AA163" t="s">
        <v>302</v>
      </c>
    </row>
    <row r="164" spans="12:27">
      <c r="L164">
        <v>0</v>
      </c>
      <c r="M164">
        <v>2001271</v>
      </c>
      <c r="Z164">
        <v>2001271</v>
      </c>
      <c r="AA164" t="s">
        <v>303</v>
      </c>
    </row>
    <row r="165" spans="12:27">
      <c r="L165">
        <v>0</v>
      </c>
      <c r="M165">
        <v>2001272</v>
      </c>
      <c r="Z165">
        <v>2001272</v>
      </c>
      <c r="AA165" t="s">
        <v>304</v>
      </c>
    </row>
    <row r="166" spans="12:27">
      <c r="L166">
        <v>0</v>
      </c>
      <c r="M166">
        <v>2001273</v>
      </c>
      <c r="Z166">
        <v>2001273</v>
      </c>
      <c r="AA166" t="s">
        <v>305</v>
      </c>
    </row>
    <row r="167" spans="12:27">
      <c r="L167">
        <v>0</v>
      </c>
      <c r="M167">
        <v>2001303</v>
      </c>
      <c r="Z167">
        <v>2001303</v>
      </c>
      <c r="AA167" t="s">
        <v>306</v>
      </c>
    </row>
    <row r="168" spans="12:27">
      <c r="L168">
        <v>0</v>
      </c>
      <c r="M168">
        <v>2001274</v>
      </c>
      <c r="Z168">
        <v>2001274</v>
      </c>
      <c r="AA168" t="s">
        <v>307</v>
      </c>
    </row>
    <row r="169" spans="12:27">
      <c r="L169">
        <v>0</v>
      </c>
      <c r="M169">
        <v>2001276</v>
      </c>
      <c r="Z169">
        <v>2001276</v>
      </c>
      <c r="AA169" t="s">
        <v>308</v>
      </c>
    </row>
    <row r="170" spans="12:27">
      <c r="L170">
        <v>0</v>
      </c>
      <c r="M170">
        <v>2001277</v>
      </c>
      <c r="Z170">
        <v>2001277</v>
      </c>
      <c r="AA170" t="s">
        <v>309</v>
      </c>
    </row>
    <row r="171" spans="12:27">
      <c r="L171">
        <v>0</v>
      </c>
      <c r="M171">
        <v>2001279</v>
      </c>
      <c r="Z171">
        <v>2001279</v>
      </c>
      <c r="AA171" t="s">
        <v>310</v>
      </c>
    </row>
    <row r="172" spans="12:27">
      <c r="L172">
        <v>0</v>
      </c>
      <c r="M172">
        <v>2001281</v>
      </c>
      <c r="Z172">
        <v>2001281</v>
      </c>
      <c r="AA172" t="s">
        <v>311</v>
      </c>
    </row>
    <row r="173" spans="12:27">
      <c r="L173">
        <v>0</v>
      </c>
      <c r="M173">
        <v>2001282</v>
      </c>
      <c r="Z173">
        <v>2001282</v>
      </c>
      <c r="AA173" t="s">
        <v>312</v>
      </c>
    </row>
    <row r="174" spans="12:27">
      <c r="L174">
        <v>0</v>
      </c>
      <c r="M174">
        <v>2001283</v>
      </c>
      <c r="Z174">
        <v>2001283</v>
      </c>
      <c r="AA174" t="s">
        <v>313</v>
      </c>
    </row>
    <row r="175" spans="12:27">
      <c r="L175">
        <v>0</v>
      </c>
      <c r="M175">
        <v>2001304</v>
      </c>
      <c r="Z175">
        <v>2001304</v>
      </c>
      <c r="AA175" t="s">
        <v>314</v>
      </c>
    </row>
    <row r="176" spans="12:27">
      <c r="L176">
        <v>0</v>
      </c>
      <c r="M176">
        <v>2001284</v>
      </c>
      <c r="Z176">
        <v>2001284</v>
      </c>
      <c r="AA176" t="s">
        <v>315</v>
      </c>
    </row>
    <row r="177" spans="12:27">
      <c r="L177">
        <v>0</v>
      </c>
      <c r="M177">
        <v>2001285</v>
      </c>
      <c r="Z177">
        <v>2001285</v>
      </c>
      <c r="AA177" t="s">
        <v>316</v>
      </c>
    </row>
    <row r="178" spans="12:27">
      <c r="L178">
        <v>0</v>
      </c>
      <c r="M178">
        <v>2001286</v>
      </c>
      <c r="Z178">
        <v>2001286</v>
      </c>
      <c r="AA178" t="s">
        <v>317</v>
      </c>
    </row>
    <row r="179" spans="12:27">
      <c r="L179">
        <v>0</v>
      </c>
      <c r="M179">
        <v>2001287</v>
      </c>
      <c r="Z179">
        <v>2001287</v>
      </c>
      <c r="AA179" t="s">
        <v>318</v>
      </c>
    </row>
    <row r="180" spans="12:27">
      <c r="L180">
        <v>0</v>
      </c>
      <c r="M180">
        <v>2001288</v>
      </c>
      <c r="Z180">
        <v>2001288</v>
      </c>
      <c r="AA180" t="s">
        <v>319</v>
      </c>
    </row>
    <row r="181" spans="12:27">
      <c r="L181">
        <v>0</v>
      </c>
      <c r="M181">
        <v>2001289</v>
      </c>
      <c r="Z181">
        <v>2001289</v>
      </c>
      <c r="AA181" t="s">
        <v>320</v>
      </c>
    </row>
    <row r="182" spans="12:27">
      <c r="L182">
        <v>0</v>
      </c>
      <c r="M182">
        <v>2001290</v>
      </c>
      <c r="Z182">
        <v>2001290</v>
      </c>
      <c r="AA182" t="s">
        <v>321</v>
      </c>
    </row>
    <row r="183" spans="12:27">
      <c r="L183">
        <v>0</v>
      </c>
      <c r="M183">
        <v>2001291</v>
      </c>
      <c r="Z183">
        <v>2001291</v>
      </c>
      <c r="AA183" t="s">
        <v>322</v>
      </c>
    </row>
    <row r="184" spans="12:27">
      <c r="L184">
        <v>0</v>
      </c>
      <c r="M184">
        <v>2001292</v>
      </c>
      <c r="Z184">
        <v>2001292</v>
      </c>
      <c r="AA184" t="s">
        <v>323</v>
      </c>
    </row>
    <row r="185" spans="12:27">
      <c r="L185">
        <v>0</v>
      </c>
      <c r="M185">
        <v>2001293</v>
      </c>
      <c r="Z185">
        <v>2001293</v>
      </c>
      <c r="AA185" t="s">
        <v>324</v>
      </c>
    </row>
    <row r="186" spans="12:27">
      <c r="L186">
        <v>0</v>
      </c>
      <c r="M186">
        <v>2001294</v>
      </c>
      <c r="Z186">
        <v>2001294</v>
      </c>
      <c r="AA186" t="s">
        <v>325</v>
      </c>
    </row>
    <row r="187" spans="12:27">
      <c r="L187">
        <v>0</v>
      </c>
      <c r="M187">
        <v>2001295</v>
      </c>
      <c r="Z187">
        <v>2001295</v>
      </c>
      <c r="AA187" t="s">
        <v>326</v>
      </c>
    </row>
    <row r="188" spans="12:27">
      <c r="L188">
        <v>0</v>
      </c>
      <c r="M188">
        <v>2001296</v>
      </c>
      <c r="Z188">
        <v>2001296</v>
      </c>
      <c r="AA188" t="s">
        <v>327</v>
      </c>
    </row>
    <row r="189" spans="12:27">
      <c r="L189">
        <v>0</v>
      </c>
      <c r="M189">
        <v>2001297</v>
      </c>
      <c r="Z189">
        <v>2001297</v>
      </c>
      <c r="AA189" t="s">
        <v>328</v>
      </c>
    </row>
    <row r="190" spans="12:27">
      <c r="L190">
        <v>0</v>
      </c>
      <c r="M190">
        <v>2001298</v>
      </c>
      <c r="Z190">
        <v>2001298</v>
      </c>
      <c r="AA190" t="s">
        <v>329</v>
      </c>
    </row>
    <row r="191" spans="12:27">
      <c r="L191">
        <v>0</v>
      </c>
      <c r="M191">
        <v>2001299</v>
      </c>
      <c r="Z191">
        <v>2001299</v>
      </c>
      <c r="AA191" t="s">
        <v>332</v>
      </c>
    </row>
    <row r="192" spans="12:27">
      <c r="L192">
        <v>0</v>
      </c>
      <c r="M192">
        <v>2001301</v>
      </c>
      <c r="Z192">
        <v>2001301</v>
      </c>
      <c r="AA192" t="s">
        <v>333</v>
      </c>
    </row>
    <row r="193" spans="12:27">
      <c r="L193">
        <v>0</v>
      </c>
      <c r="M193">
        <v>2001302</v>
      </c>
      <c r="Z193">
        <v>2001302</v>
      </c>
      <c r="AA193" t="s">
        <v>334</v>
      </c>
    </row>
  </sheetData>
  <phoneticPr fontId="0" type="noConversion"/>
  <printOptions gridLines="1"/>
  <pageMargins left="0.75" right="0.27" top="0.28000000000000003" bottom="0.35" header="0.24" footer="0.32"/>
  <pageSetup paperSize="9" scale="75"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codeName="Лист4"/>
  <dimension ref="A1:K45"/>
  <sheetViews>
    <sheetView workbookViewId="0">
      <selection activeCell="D34" sqref="D34"/>
    </sheetView>
  </sheetViews>
  <sheetFormatPr defaultRowHeight="15"/>
  <cols>
    <col min="1" max="1" width="9.140625" style="26"/>
    <col min="2" max="2" width="35.42578125" style="26" customWidth="1"/>
    <col min="3" max="11" width="9.140625" style="26"/>
  </cols>
  <sheetData>
    <row r="1" spans="1:3">
      <c r="A1" s="26">
        <v>33404</v>
      </c>
      <c r="B1" s="26" t="s">
        <v>586</v>
      </c>
      <c r="C1" s="26">
        <v>39</v>
      </c>
    </row>
    <row r="2" spans="1:3">
      <c r="A2" s="26">
        <v>33401</v>
      </c>
      <c r="B2" s="26" t="s">
        <v>589</v>
      </c>
    </row>
    <row r="3" spans="1:3">
      <c r="A3" s="26">
        <v>33407</v>
      </c>
      <c r="B3" s="26" t="s">
        <v>590</v>
      </c>
    </row>
    <row r="4" spans="1:3">
      <c r="A4" s="26">
        <v>33410</v>
      </c>
      <c r="B4" s="26" t="s">
        <v>591</v>
      </c>
    </row>
    <row r="5" spans="1:3">
      <c r="A5" s="26">
        <v>33413</v>
      </c>
      <c r="B5" s="26" t="s">
        <v>566</v>
      </c>
    </row>
    <row r="6" spans="1:3">
      <c r="A6" s="26">
        <v>33587</v>
      </c>
      <c r="B6" s="26" t="s">
        <v>567</v>
      </c>
    </row>
    <row r="7" spans="1:3">
      <c r="A7" s="26">
        <v>33202</v>
      </c>
      <c r="B7" s="26" t="s">
        <v>592</v>
      </c>
    </row>
    <row r="8" spans="1:3">
      <c r="A8" s="26">
        <v>33203</v>
      </c>
      <c r="B8" s="26" t="s">
        <v>593</v>
      </c>
    </row>
    <row r="9" spans="1:3">
      <c r="A9" s="26">
        <v>33205</v>
      </c>
      <c r="B9" s="26" t="s">
        <v>594</v>
      </c>
    </row>
    <row r="10" spans="1:3">
      <c r="A10" s="26">
        <v>33206</v>
      </c>
      <c r="B10" s="26" t="s">
        <v>595</v>
      </c>
    </row>
    <row r="11" spans="1:3">
      <c r="A11" s="26">
        <v>33207</v>
      </c>
      <c r="B11" s="26" t="s">
        <v>596</v>
      </c>
    </row>
    <row r="12" spans="1:3">
      <c r="A12" s="26">
        <v>33208</v>
      </c>
      <c r="B12" s="26" t="s">
        <v>597</v>
      </c>
    </row>
    <row r="13" spans="1:3">
      <c r="A13" s="26">
        <v>33210</v>
      </c>
      <c r="B13" s="26" t="s">
        <v>598</v>
      </c>
    </row>
    <row r="14" spans="1:3">
      <c r="A14" s="26">
        <v>33212</v>
      </c>
      <c r="B14" s="26" t="s">
        <v>599</v>
      </c>
    </row>
    <row r="15" spans="1:3">
      <c r="A15" s="26">
        <v>33214</v>
      </c>
      <c r="B15" s="26" t="s">
        <v>600</v>
      </c>
    </row>
    <row r="16" spans="1:3">
      <c r="A16" s="26">
        <v>33216</v>
      </c>
      <c r="B16" s="26" t="s">
        <v>601</v>
      </c>
    </row>
    <row r="17" spans="1:2">
      <c r="A17" s="26">
        <v>33217</v>
      </c>
      <c r="B17" s="26" t="s">
        <v>602</v>
      </c>
    </row>
    <row r="18" spans="1:2">
      <c r="A18" s="26">
        <v>33218</v>
      </c>
      <c r="B18" s="26" t="s">
        <v>603</v>
      </c>
    </row>
    <row r="19" spans="1:2">
      <c r="A19" s="26">
        <v>33219</v>
      </c>
      <c r="B19" s="26" t="s">
        <v>604</v>
      </c>
    </row>
    <row r="20" spans="1:2">
      <c r="A20" s="26">
        <v>33220</v>
      </c>
      <c r="B20" s="26" t="s">
        <v>605</v>
      </c>
    </row>
    <row r="21" spans="1:2">
      <c r="A21" s="26">
        <v>33221</v>
      </c>
      <c r="B21" s="26" t="s">
        <v>606</v>
      </c>
    </row>
    <row r="22" spans="1:2">
      <c r="A22" s="26">
        <v>33222</v>
      </c>
      <c r="B22" s="26" t="s">
        <v>607</v>
      </c>
    </row>
    <row r="23" spans="1:2">
      <c r="A23" s="26">
        <v>33223</v>
      </c>
      <c r="B23" s="26" t="s">
        <v>608</v>
      </c>
    </row>
    <row r="24" spans="1:2">
      <c r="A24" s="26">
        <v>33224</v>
      </c>
      <c r="B24" s="26" t="s">
        <v>609</v>
      </c>
    </row>
    <row r="25" spans="1:2">
      <c r="A25" s="26">
        <v>33225</v>
      </c>
      <c r="B25" s="26" t="s">
        <v>610</v>
      </c>
    </row>
    <row r="26" spans="1:2">
      <c r="A26" s="26">
        <v>33226</v>
      </c>
      <c r="B26" s="26" t="s">
        <v>611</v>
      </c>
    </row>
    <row r="27" spans="1:2">
      <c r="A27" s="26">
        <v>33227</v>
      </c>
      <c r="B27" s="26" t="s">
        <v>612</v>
      </c>
    </row>
    <row r="28" spans="1:2">
      <c r="A28" s="26">
        <v>33228</v>
      </c>
      <c r="B28" s="26" t="s">
        <v>613</v>
      </c>
    </row>
    <row r="29" spans="1:2">
      <c r="A29" s="26">
        <v>33229</v>
      </c>
      <c r="B29" s="26" t="s">
        <v>614</v>
      </c>
    </row>
    <row r="30" spans="1:2">
      <c r="A30" s="26">
        <v>33230</v>
      </c>
      <c r="B30" s="26" t="s">
        <v>615</v>
      </c>
    </row>
    <row r="31" spans="1:2">
      <c r="A31" s="26">
        <v>33245</v>
      </c>
      <c r="B31" s="26" t="s">
        <v>616</v>
      </c>
    </row>
    <row r="32" spans="1:2">
      <c r="A32" s="26">
        <v>33231</v>
      </c>
      <c r="B32" s="26" t="s">
        <v>617</v>
      </c>
    </row>
    <row r="33" spans="1:2">
      <c r="A33" s="26">
        <v>33232</v>
      </c>
      <c r="B33" s="26" t="s">
        <v>618</v>
      </c>
    </row>
    <row r="34" spans="1:2">
      <c r="A34" s="26">
        <v>33233</v>
      </c>
      <c r="B34" s="26" t="s">
        <v>619</v>
      </c>
    </row>
    <row r="35" spans="1:2">
      <c r="A35" s="26">
        <v>33234</v>
      </c>
      <c r="B35" s="26" t="s">
        <v>620</v>
      </c>
    </row>
    <row r="36" spans="1:2">
      <c r="A36" s="26">
        <v>33235</v>
      </c>
      <c r="B36" s="26" t="s">
        <v>568</v>
      </c>
    </row>
    <row r="37" spans="1:2">
      <c r="A37" s="26">
        <v>33236</v>
      </c>
      <c r="B37" s="26" t="s">
        <v>621</v>
      </c>
    </row>
    <row r="38" spans="1:2">
      <c r="A38" s="26">
        <v>33237</v>
      </c>
      <c r="B38" s="26" t="s">
        <v>622</v>
      </c>
    </row>
    <row r="39" spans="1:2">
      <c r="A39" s="26">
        <v>33238</v>
      </c>
      <c r="B39" s="26" t="s">
        <v>623</v>
      </c>
    </row>
    <row r="40" spans="1:2">
      <c r="A40" s="26">
        <v>33240</v>
      </c>
      <c r="B40" s="26" t="s">
        <v>624</v>
      </c>
    </row>
    <row r="41" spans="1:2">
      <c r="A41" s="26">
        <v>33241</v>
      </c>
      <c r="B41" s="26" t="s">
        <v>625</v>
      </c>
    </row>
    <row r="42" spans="1:2">
      <c r="A42" s="26">
        <v>33243</v>
      </c>
      <c r="B42" s="26" t="s">
        <v>626</v>
      </c>
    </row>
    <row r="43" spans="1:2">
      <c r="A43" s="26">
        <v>33247</v>
      </c>
      <c r="B43" s="26" t="s">
        <v>627</v>
      </c>
    </row>
    <row r="44" spans="1:2">
      <c r="A44" s="26">
        <v>33249</v>
      </c>
      <c r="B44" s="26" t="s">
        <v>628</v>
      </c>
    </row>
    <row r="45" spans="1:2">
      <c r="A45" s="26">
        <v>33250</v>
      </c>
      <c r="B45" s="26" t="s">
        <v>629</v>
      </c>
    </row>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InfoVisor</vt:lpstr>
      <vt:lpstr>IVCodes</vt:lpstr>
      <vt:lpstr>data</vt:lpstr>
      <vt:lpstr>InfoVisor!Заголовки_для_печати</vt:lpstr>
      <vt:lpstr>InfoVisor!Область_печати</vt:lpstr>
    </vt:vector>
  </TitlesOfParts>
  <Company>nachodka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Админ</cp:lastModifiedBy>
  <cp:lastPrinted>2016-06-09T12:52:33Z</cp:lastPrinted>
  <dcterms:created xsi:type="dcterms:W3CDTF">2007-04-26T13:21:24Z</dcterms:created>
  <dcterms:modified xsi:type="dcterms:W3CDTF">2016-07-15T12:38:51Z</dcterms:modified>
</cp:coreProperties>
</file>