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17 год" sheetId="1" r:id="rId1"/>
    <sheet name="Лист2" sheetId="2" r:id="rId2"/>
    <sheet name="Лист3" sheetId="3" r:id="rId3"/>
  </sheets>
  <definedNames>
    <definedName name="_xlnm.Print_Titles" localSheetId="0">'Доходы 2017 год'!$12:$13</definedName>
    <definedName name="_xlnm.Print_Area" localSheetId="0">'Доходы 2017 год'!$A$1:$Z$127</definedName>
  </definedNames>
  <calcPr calcId="124519"/>
</workbook>
</file>

<file path=xl/calcChain.xml><?xml version="1.0" encoding="utf-8"?>
<calcChain xmlns="http://schemas.openxmlformats.org/spreadsheetml/2006/main">
  <c r="Y86" i="1"/>
  <c r="Y107"/>
  <c r="Y105"/>
  <c r="Y103"/>
  <c r="Y97"/>
  <c r="Y95"/>
  <c r="Y93"/>
  <c r="Y69"/>
  <c r="Y65"/>
  <c r="Z122"/>
  <c r="Z123"/>
  <c r="Y40"/>
  <c r="Y37"/>
  <c r="Y34"/>
  <c r="Y32"/>
  <c r="Y29"/>
  <c r="Y27"/>
  <c r="Y25"/>
  <c r="Y20"/>
  <c r="Y18"/>
  <c r="Y16"/>
  <c r="W40"/>
  <c r="X42"/>
  <c r="Z42" s="1"/>
  <c r="Y15" l="1"/>
  <c r="W121"/>
  <c r="W125"/>
  <c r="W107"/>
  <c r="W105"/>
  <c r="W103"/>
  <c r="W101"/>
  <c r="W99"/>
  <c r="W97"/>
  <c r="W95"/>
  <c r="W93"/>
  <c r="W86"/>
  <c r="W69"/>
  <c r="W67"/>
  <c r="W65"/>
  <c r="W49"/>
  <c r="X39"/>
  <c r="Z39" s="1"/>
  <c r="X38"/>
  <c r="W37"/>
  <c r="W34"/>
  <c r="W32"/>
  <c r="W29"/>
  <c r="W27"/>
  <c r="W25"/>
  <c r="W20"/>
  <c r="W18"/>
  <c r="W16"/>
  <c r="U125"/>
  <c r="U121"/>
  <c r="U107"/>
  <c r="U105"/>
  <c r="U103"/>
  <c r="U101"/>
  <c r="U99"/>
  <c r="U97"/>
  <c r="U95"/>
  <c r="U93"/>
  <c r="U86"/>
  <c r="U69"/>
  <c r="U67"/>
  <c r="U65"/>
  <c r="U52"/>
  <c r="U49"/>
  <c r="U40"/>
  <c r="U37"/>
  <c r="U34"/>
  <c r="U32"/>
  <c r="U29"/>
  <c r="U27"/>
  <c r="U25"/>
  <c r="U20"/>
  <c r="U18"/>
  <c r="U16"/>
  <c r="S125"/>
  <c r="S121"/>
  <c r="S107"/>
  <c r="S105"/>
  <c r="S103"/>
  <c r="S101"/>
  <c r="S99"/>
  <c r="S97"/>
  <c r="S95"/>
  <c r="S93"/>
  <c r="S86"/>
  <c r="S69"/>
  <c r="S67"/>
  <c r="S65"/>
  <c r="S52"/>
  <c r="S49"/>
  <c r="S40"/>
  <c r="S37"/>
  <c r="S34"/>
  <c r="S32"/>
  <c r="S29"/>
  <c r="S27"/>
  <c r="S25"/>
  <c r="S20"/>
  <c r="S18"/>
  <c r="S16"/>
  <c r="Q125"/>
  <c r="Q121"/>
  <c r="Q107"/>
  <c r="Q105"/>
  <c r="Q103"/>
  <c r="Q101"/>
  <c r="Q99"/>
  <c r="Q97"/>
  <c r="Q95"/>
  <c r="Q93"/>
  <c r="Q86"/>
  <c r="Q69"/>
  <c r="Q67"/>
  <c r="Q65"/>
  <c r="Q49"/>
  <c r="Q40"/>
  <c r="Q37"/>
  <c r="Q34"/>
  <c r="Q32"/>
  <c r="Q29"/>
  <c r="Q27"/>
  <c r="Q25"/>
  <c r="Q20"/>
  <c r="Q18"/>
  <c r="Q16"/>
  <c r="O67"/>
  <c r="N67"/>
  <c r="P68"/>
  <c r="P67" s="1"/>
  <c r="P124"/>
  <c r="R124" s="1"/>
  <c r="R121" s="1"/>
  <c r="O121"/>
  <c r="O125"/>
  <c r="O107"/>
  <c r="O105"/>
  <c r="O103"/>
  <c r="O101"/>
  <c r="O99"/>
  <c r="O97"/>
  <c r="O95"/>
  <c r="O93"/>
  <c r="O86"/>
  <c r="O69"/>
  <c r="O65"/>
  <c r="O49"/>
  <c r="O40"/>
  <c r="O37"/>
  <c r="O34"/>
  <c r="O32"/>
  <c r="O29"/>
  <c r="O27"/>
  <c r="O25"/>
  <c r="O20"/>
  <c r="O18"/>
  <c r="O16"/>
  <c r="M107"/>
  <c r="H120"/>
  <c r="J120" s="1"/>
  <c r="N120" s="1"/>
  <c r="P120" s="1"/>
  <c r="R120" s="1"/>
  <c r="T120" s="1"/>
  <c r="V120" s="1"/>
  <c r="Z120" s="1"/>
  <c r="M125"/>
  <c r="M121"/>
  <c r="M105"/>
  <c r="M103"/>
  <c r="M101"/>
  <c r="M99"/>
  <c r="M97"/>
  <c r="M95"/>
  <c r="M93"/>
  <c r="M86"/>
  <c r="M69"/>
  <c r="M65"/>
  <c r="M49"/>
  <c r="M40"/>
  <c r="M37"/>
  <c r="M34"/>
  <c r="M32"/>
  <c r="M29"/>
  <c r="M27"/>
  <c r="M25"/>
  <c r="M20"/>
  <c r="M18"/>
  <c r="M16"/>
  <c r="K125"/>
  <c r="J125"/>
  <c r="K101"/>
  <c r="K121"/>
  <c r="K107"/>
  <c r="K105"/>
  <c r="K103"/>
  <c r="K99"/>
  <c r="K97"/>
  <c r="K95"/>
  <c r="K93"/>
  <c r="K86"/>
  <c r="K69"/>
  <c r="K65"/>
  <c r="K49"/>
  <c r="K40"/>
  <c r="K37"/>
  <c r="K34"/>
  <c r="K32"/>
  <c r="K29"/>
  <c r="K27"/>
  <c r="K25"/>
  <c r="K20"/>
  <c r="K18"/>
  <c r="K16"/>
  <c r="I121"/>
  <c r="I107"/>
  <c r="I105"/>
  <c r="I103"/>
  <c r="I99"/>
  <c r="I97"/>
  <c r="I95"/>
  <c r="I93"/>
  <c r="I86"/>
  <c r="I69"/>
  <c r="I65"/>
  <c r="I49"/>
  <c r="I40"/>
  <c r="I37"/>
  <c r="I34"/>
  <c r="I32"/>
  <c r="I29"/>
  <c r="I27"/>
  <c r="I25"/>
  <c r="I20"/>
  <c r="I18"/>
  <c r="I16"/>
  <c r="G122"/>
  <c r="G121" s="1"/>
  <c r="G107"/>
  <c r="G105"/>
  <c r="G103"/>
  <c r="G99"/>
  <c r="G97"/>
  <c r="G95"/>
  <c r="G93"/>
  <c r="G86"/>
  <c r="G69"/>
  <c r="G65"/>
  <c r="G49"/>
  <c r="G40"/>
  <c r="G37"/>
  <c r="H37" s="1"/>
  <c r="G34"/>
  <c r="H34" s="1"/>
  <c r="G32"/>
  <c r="G29"/>
  <c r="H29" s="1"/>
  <c r="G27"/>
  <c r="G25"/>
  <c r="H25" s="1"/>
  <c r="G20"/>
  <c r="G18"/>
  <c r="H18" s="1"/>
  <c r="G16"/>
  <c r="H16" s="1"/>
  <c r="J16" s="1"/>
  <c r="L16" s="1"/>
  <c r="H17"/>
  <c r="J17" s="1"/>
  <c r="L17" s="1"/>
  <c r="N17" s="1"/>
  <c r="P17" s="1"/>
  <c r="R17" s="1"/>
  <c r="T17" s="1"/>
  <c r="V17" s="1"/>
  <c r="X17" s="1"/>
  <c r="H19"/>
  <c r="J19" s="1"/>
  <c r="L19" s="1"/>
  <c r="N19" s="1"/>
  <c r="P19" s="1"/>
  <c r="R19" s="1"/>
  <c r="T19" s="1"/>
  <c r="V19" s="1"/>
  <c r="X19" s="1"/>
  <c r="H21"/>
  <c r="J21" s="1"/>
  <c r="L21" s="1"/>
  <c r="N21" s="1"/>
  <c r="P21" s="1"/>
  <c r="R21" s="1"/>
  <c r="T21" s="1"/>
  <c r="V21" s="1"/>
  <c r="X21" s="1"/>
  <c r="H22"/>
  <c r="J22" s="1"/>
  <c r="L22" s="1"/>
  <c r="N22" s="1"/>
  <c r="P22" s="1"/>
  <c r="R22" s="1"/>
  <c r="T22" s="1"/>
  <c r="V22" s="1"/>
  <c r="X22" s="1"/>
  <c r="Z22" s="1"/>
  <c r="H23"/>
  <c r="J23" s="1"/>
  <c r="L23" s="1"/>
  <c r="N23" s="1"/>
  <c r="P23" s="1"/>
  <c r="R23" s="1"/>
  <c r="T23" s="1"/>
  <c r="V23" s="1"/>
  <c r="X23" s="1"/>
  <c r="Z23" s="1"/>
  <c r="H24"/>
  <c r="J24" s="1"/>
  <c r="L24" s="1"/>
  <c r="N24" s="1"/>
  <c r="P24" s="1"/>
  <c r="R24" s="1"/>
  <c r="T24" s="1"/>
  <c r="V24" s="1"/>
  <c r="X24" s="1"/>
  <c r="Z24" s="1"/>
  <c r="H26"/>
  <c r="J26" s="1"/>
  <c r="L26" s="1"/>
  <c r="N26" s="1"/>
  <c r="P26" s="1"/>
  <c r="R26" s="1"/>
  <c r="T26" s="1"/>
  <c r="V26" s="1"/>
  <c r="X26" s="1"/>
  <c r="H27"/>
  <c r="H28"/>
  <c r="J28" s="1"/>
  <c r="L28" s="1"/>
  <c r="N28" s="1"/>
  <c r="P28" s="1"/>
  <c r="R28" s="1"/>
  <c r="T28" s="1"/>
  <c r="V28" s="1"/>
  <c r="X28" s="1"/>
  <c r="H30"/>
  <c r="J30" s="1"/>
  <c r="L30" s="1"/>
  <c r="N30" s="1"/>
  <c r="P30" s="1"/>
  <c r="R30" s="1"/>
  <c r="T30" s="1"/>
  <c r="V30" s="1"/>
  <c r="X30" s="1"/>
  <c r="H31"/>
  <c r="J31" s="1"/>
  <c r="L31" s="1"/>
  <c r="N31" s="1"/>
  <c r="P31" s="1"/>
  <c r="R31" s="1"/>
  <c r="T31" s="1"/>
  <c r="V31" s="1"/>
  <c r="X31" s="1"/>
  <c r="Z31" s="1"/>
  <c r="H32"/>
  <c r="J32" s="1"/>
  <c r="L32" s="1"/>
  <c r="H33"/>
  <c r="J33" s="1"/>
  <c r="L33" s="1"/>
  <c r="N33" s="1"/>
  <c r="P33" s="1"/>
  <c r="R33" s="1"/>
  <c r="T33" s="1"/>
  <c r="V33" s="1"/>
  <c r="X33" s="1"/>
  <c r="H35"/>
  <c r="J35" s="1"/>
  <c r="L35" s="1"/>
  <c r="N35" s="1"/>
  <c r="P35" s="1"/>
  <c r="R35" s="1"/>
  <c r="T35" s="1"/>
  <c r="V35" s="1"/>
  <c r="X35" s="1"/>
  <c r="H36"/>
  <c r="J36" s="1"/>
  <c r="L36" s="1"/>
  <c r="N36" s="1"/>
  <c r="P36" s="1"/>
  <c r="R36" s="1"/>
  <c r="T36" s="1"/>
  <c r="V36" s="1"/>
  <c r="X36" s="1"/>
  <c r="Z36" s="1"/>
  <c r="H38"/>
  <c r="J38" s="1"/>
  <c r="L38" s="1"/>
  <c r="N38" s="1"/>
  <c r="P38" s="1"/>
  <c r="R38" s="1"/>
  <c r="T38" s="1"/>
  <c r="H39"/>
  <c r="J39" s="1"/>
  <c r="L39" s="1"/>
  <c r="N39" s="1"/>
  <c r="P39" s="1"/>
  <c r="R39" s="1"/>
  <c r="T39" s="1"/>
  <c r="H41"/>
  <c r="J41" s="1"/>
  <c r="L41" s="1"/>
  <c r="N41" s="1"/>
  <c r="P41" s="1"/>
  <c r="R41" s="1"/>
  <c r="T41" s="1"/>
  <c r="V41" s="1"/>
  <c r="X41" s="1"/>
  <c r="H43"/>
  <c r="J43" s="1"/>
  <c r="L43" s="1"/>
  <c r="N43" s="1"/>
  <c r="P43" s="1"/>
  <c r="R43" s="1"/>
  <c r="T43" s="1"/>
  <c r="V43" s="1"/>
  <c r="X43" s="1"/>
  <c r="Z43" s="1"/>
  <c r="H44"/>
  <c r="J44" s="1"/>
  <c r="L44" s="1"/>
  <c r="N44" s="1"/>
  <c r="P44" s="1"/>
  <c r="R44" s="1"/>
  <c r="T44" s="1"/>
  <c r="V44" s="1"/>
  <c r="X44" s="1"/>
  <c r="Z44" s="1"/>
  <c r="H45"/>
  <c r="J45" s="1"/>
  <c r="L45" s="1"/>
  <c r="N45" s="1"/>
  <c r="P45" s="1"/>
  <c r="R45" s="1"/>
  <c r="T45" s="1"/>
  <c r="V45" s="1"/>
  <c r="X45" s="1"/>
  <c r="Z45" s="1"/>
  <c r="H46"/>
  <c r="J46" s="1"/>
  <c r="L46" s="1"/>
  <c r="N46" s="1"/>
  <c r="P46" s="1"/>
  <c r="R46" s="1"/>
  <c r="T46" s="1"/>
  <c r="V46" s="1"/>
  <c r="X46" s="1"/>
  <c r="Z46" s="1"/>
  <c r="H51"/>
  <c r="J51" s="1"/>
  <c r="L51" s="1"/>
  <c r="N51" s="1"/>
  <c r="P51" s="1"/>
  <c r="R51" s="1"/>
  <c r="T51" s="1"/>
  <c r="V51" s="1"/>
  <c r="X51" s="1"/>
  <c r="H66"/>
  <c r="J66" s="1"/>
  <c r="L66" s="1"/>
  <c r="N66" s="1"/>
  <c r="P66" s="1"/>
  <c r="R66" s="1"/>
  <c r="T66" s="1"/>
  <c r="V66" s="1"/>
  <c r="X66" s="1"/>
  <c r="H70"/>
  <c r="J70" s="1"/>
  <c r="L70" s="1"/>
  <c r="N70" s="1"/>
  <c r="P70" s="1"/>
  <c r="R70" s="1"/>
  <c r="T70" s="1"/>
  <c r="V70" s="1"/>
  <c r="X70" s="1"/>
  <c r="H71"/>
  <c r="J71" s="1"/>
  <c r="L71" s="1"/>
  <c r="N71" s="1"/>
  <c r="P71" s="1"/>
  <c r="R71" s="1"/>
  <c r="T71" s="1"/>
  <c r="V71" s="1"/>
  <c r="X71" s="1"/>
  <c r="Z71" s="1"/>
  <c r="H72"/>
  <c r="J72" s="1"/>
  <c r="L72" s="1"/>
  <c r="N72" s="1"/>
  <c r="P72" s="1"/>
  <c r="R72" s="1"/>
  <c r="T72" s="1"/>
  <c r="V72" s="1"/>
  <c r="X72" s="1"/>
  <c r="Z72" s="1"/>
  <c r="H73"/>
  <c r="J73" s="1"/>
  <c r="L73" s="1"/>
  <c r="N73" s="1"/>
  <c r="P73" s="1"/>
  <c r="R73" s="1"/>
  <c r="T73" s="1"/>
  <c r="V73" s="1"/>
  <c r="X73" s="1"/>
  <c r="Z73" s="1"/>
  <c r="H74"/>
  <c r="J74" s="1"/>
  <c r="L74" s="1"/>
  <c r="N74" s="1"/>
  <c r="P74" s="1"/>
  <c r="R74" s="1"/>
  <c r="T74" s="1"/>
  <c r="V74" s="1"/>
  <c r="X74" s="1"/>
  <c r="Z74" s="1"/>
  <c r="H75"/>
  <c r="J75" s="1"/>
  <c r="L75" s="1"/>
  <c r="N75" s="1"/>
  <c r="P75" s="1"/>
  <c r="R75" s="1"/>
  <c r="T75" s="1"/>
  <c r="V75" s="1"/>
  <c r="X75" s="1"/>
  <c r="Z75" s="1"/>
  <c r="H76"/>
  <c r="J76" s="1"/>
  <c r="L76" s="1"/>
  <c r="N76" s="1"/>
  <c r="P76" s="1"/>
  <c r="R76" s="1"/>
  <c r="T76" s="1"/>
  <c r="V76" s="1"/>
  <c r="X76" s="1"/>
  <c r="Z76" s="1"/>
  <c r="H78"/>
  <c r="J78" s="1"/>
  <c r="L78" s="1"/>
  <c r="N78" s="1"/>
  <c r="P78" s="1"/>
  <c r="R78" s="1"/>
  <c r="T78" s="1"/>
  <c r="V78" s="1"/>
  <c r="X78" s="1"/>
  <c r="Y78" s="1"/>
  <c r="Z78" s="1"/>
  <c r="H79"/>
  <c r="J79" s="1"/>
  <c r="L79" s="1"/>
  <c r="N79" s="1"/>
  <c r="P79" s="1"/>
  <c r="R79" s="1"/>
  <c r="T79" s="1"/>
  <c r="V79" s="1"/>
  <c r="X79" s="1"/>
  <c r="Y79" s="1"/>
  <c r="Z79" s="1"/>
  <c r="H80"/>
  <c r="J80" s="1"/>
  <c r="L80" s="1"/>
  <c r="N80" s="1"/>
  <c r="P80" s="1"/>
  <c r="R80" s="1"/>
  <c r="T80" s="1"/>
  <c r="V80" s="1"/>
  <c r="X80" s="1"/>
  <c r="Y80" s="1"/>
  <c r="Z80" s="1"/>
  <c r="H81"/>
  <c r="J81" s="1"/>
  <c r="L81" s="1"/>
  <c r="N81" s="1"/>
  <c r="P81" s="1"/>
  <c r="R81" s="1"/>
  <c r="T81" s="1"/>
  <c r="V81" s="1"/>
  <c r="X81" s="1"/>
  <c r="Y81" s="1"/>
  <c r="Z81" s="1"/>
  <c r="H82"/>
  <c r="J82" s="1"/>
  <c r="L82" s="1"/>
  <c r="N82" s="1"/>
  <c r="P82" s="1"/>
  <c r="R82" s="1"/>
  <c r="T82" s="1"/>
  <c r="V82" s="1"/>
  <c r="X82" s="1"/>
  <c r="Y82" s="1"/>
  <c r="Z82" s="1"/>
  <c r="H83"/>
  <c r="J83" s="1"/>
  <c r="L83" s="1"/>
  <c r="N83" s="1"/>
  <c r="P83" s="1"/>
  <c r="R83" s="1"/>
  <c r="T83" s="1"/>
  <c r="V83" s="1"/>
  <c r="X83" s="1"/>
  <c r="Y83" s="1"/>
  <c r="Z83" s="1"/>
  <c r="H87"/>
  <c r="J87" s="1"/>
  <c r="L87" s="1"/>
  <c r="N87" s="1"/>
  <c r="P87" s="1"/>
  <c r="R87" s="1"/>
  <c r="T87" s="1"/>
  <c r="V87" s="1"/>
  <c r="Z87" s="1"/>
  <c r="H88"/>
  <c r="J88" s="1"/>
  <c r="L88" s="1"/>
  <c r="N88" s="1"/>
  <c r="P88" s="1"/>
  <c r="R88" s="1"/>
  <c r="T88" s="1"/>
  <c r="V88" s="1"/>
  <c r="X88" s="1"/>
  <c r="H89"/>
  <c r="J89" s="1"/>
  <c r="L89" s="1"/>
  <c r="N89" s="1"/>
  <c r="P89" s="1"/>
  <c r="R89" s="1"/>
  <c r="T89" s="1"/>
  <c r="V89" s="1"/>
  <c r="X89" s="1"/>
  <c r="Z89" s="1"/>
  <c r="H90"/>
  <c r="J90" s="1"/>
  <c r="L90" s="1"/>
  <c r="N90" s="1"/>
  <c r="P90" s="1"/>
  <c r="R90" s="1"/>
  <c r="T90" s="1"/>
  <c r="V90" s="1"/>
  <c r="X90" s="1"/>
  <c r="Z90" s="1"/>
  <c r="H91"/>
  <c r="J91" s="1"/>
  <c r="L91" s="1"/>
  <c r="N91" s="1"/>
  <c r="P91" s="1"/>
  <c r="R91" s="1"/>
  <c r="T91" s="1"/>
  <c r="V91" s="1"/>
  <c r="X91" s="1"/>
  <c r="Z91" s="1"/>
  <c r="H92"/>
  <c r="J92" s="1"/>
  <c r="L92" s="1"/>
  <c r="N92" s="1"/>
  <c r="P92" s="1"/>
  <c r="R92" s="1"/>
  <c r="T92" s="1"/>
  <c r="V92" s="1"/>
  <c r="Z92" s="1"/>
  <c r="H94"/>
  <c r="J94" s="1"/>
  <c r="L94" s="1"/>
  <c r="N94" s="1"/>
  <c r="P94" s="1"/>
  <c r="R94" s="1"/>
  <c r="T94" s="1"/>
  <c r="V94" s="1"/>
  <c r="X94" s="1"/>
  <c r="H96"/>
  <c r="J96" s="1"/>
  <c r="L96" s="1"/>
  <c r="N96" s="1"/>
  <c r="P96" s="1"/>
  <c r="R96" s="1"/>
  <c r="T96" s="1"/>
  <c r="V96" s="1"/>
  <c r="X96" s="1"/>
  <c r="H98"/>
  <c r="J98" s="1"/>
  <c r="L98" s="1"/>
  <c r="N98" s="1"/>
  <c r="P98" s="1"/>
  <c r="R98" s="1"/>
  <c r="T98" s="1"/>
  <c r="V98" s="1"/>
  <c r="X98" s="1"/>
  <c r="H100"/>
  <c r="J100" s="1"/>
  <c r="L100" s="1"/>
  <c r="N100" s="1"/>
  <c r="P100" s="1"/>
  <c r="R100" s="1"/>
  <c r="T100" s="1"/>
  <c r="V100" s="1"/>
  <c r="X100" s="1"/>
  <c r="H101"/>
  <c r="J101" s="1"/>
  <c r="H102"/>
  <c r="J102" s="1"/>
  <c r="L102" s="1"/>
  <c r="L101" s="1"/>
  <c r="H104"/>
  <c r="J104" s="1"/>
  <c r="L104" s="1"/>
  <c r="N104" s="1"/>
  <c r="P104" s="1"/>
  <c r="R104" s="1"/>
  <c r="T104" s="1"/>
  <c r="V104" s="1"/>
  <c r="X104" s="1"/>
  <c r="H106"/>
  <c r="J106" s="1"/>
  <c r="L106" s="1"/>
  <c r="N106" s="1"/>
  <c r="P106" s="1"/>
  <c r="R106" s="1"/>
  <c r="T106" s="1"/>
  <c r="V106" s="1"/>
  <c r="X106" s="1"/>
  <c r="H108"/>
  <c r="J108" s="1"/>
  <c r="L108" s="1"/>
  <c r="N108" s="1"/>
  <c r="P108" s="1"/>
  <c r="R108" s="1"/>
  <c r="T108" s="1"/>
  <c r="V108" s="1"/>
  <c r="X108" s="1"/>
  <c r="H109"/>
  <c r="J109" s="1"/>
  <c r="L109" s="1"/>
  <c r="N109" s="1"/>
  <c r="P109" s="1"/>
  <c r="R109" s="1"/>
  <c r="T109" s="1"/>
  <c r="V109" s="1"/>
  <c r="Z109" s="1"/>
  <c r="H112"/>
  <c r="J112" s="1"/>
  <c r="L112" s="1"/>
  <c r="N112" s="1"/>
  <c r="P112" s="1"/>
  <c r="R112" s="1"/>
  <c r="T112" s="1"/>
  <c r="V112" s="1"/>
  <c r="X112" s="1"/>
  <c r="Z112" s="1"/>
  <c r="F105"/>
  <c r="F103"/>
  <c r="F99"/>
  <c r="F69"/>
  <c r="F93"/>
  <c r="H93" s="1"/>
  <c r="J93" s="1"/>
  <c r="L93" s="1"/>
  <c r="F111"/>
  <c r="F110" s="1"/>
  <c r="H110" s="1"/>
  <c r="J110" s="1"/>
  <c r="L110" s="1"/>
  <c r="N110" s="1"/>
  <c r="P110" s="1"/>
  <c r="R110" s="1"/>
  <c r="T110" s="1"/>
  <c r="V110" s="1"/>
  <c r="X110" s="1"/>
  <c r="Z110" s="1"/>
  <c r="F107"/>
  <c r="F97"/>
  <c r="F95"/>
  <c r="H95" s="1"/>
  <c r="F65"/>
  <c r="F40"/>
  <c r="H40" s="1"/>
  <c r="F20"/>
  <c r="F126"/>
  <c r="H126" s="1"/>
  <c r="L126" s="1"/>
  <c r="L125" s="1"/>
  <c r="F125"/>
  <c r="H125" s="1"/>
  <c r="F119"/>
  <c r="H119" s="1"/>
  <c r="J119" s="1"/>
  <c r="L119" s="1"/>
  <c r="N119" s="1"/>
  <c r="P119" s="1"/>
  <c r="R119" s="1"/>
  <c r="T119" s="1"/>
  <c r="V119" s="1"/>
  <c r="X119" s="1"/>
  <c r="Z119" s="1"/>
  <c r="F118"/>
  <c r="H118" s="1"/>
  <c r="J118" s="1"/>
  <c r="L118" s="1"/>
  <c r="N118" s="1"/>
  <c r="P118" s="1"/>
  <c r="R118" s="1"/>
  <c r="T118" s="1"/>
  <c r="V118" s="1"/>
  <c r="X118" s="1"/>
  <c r="Z118" s="1"/>
  <c r="F117"/>
  <c r="H117" s="1"/>
  <c r="J117" s="1"/>
  <c r="L117" s="1"/>
  <c r="N117" s="1"/>
  <c r="P117" s="1"/>
  <c r="R117" s="1"/>
  <c r="T117" s="1"/>
  <c r="V117" s="1"/>
  <c r="X117" s="1"/>
  <c r="Z117" s="1"/>
  <c r="F116"/>
  <c r="H116" s="1"/>
  <c r="J116" s="1"/>
  <c r="L116" s="1"/>
  <c r="N116" s="1"/>
  <c r="P116" s="1"/>
  <c r="R116" s="1"/>
  <c r="T116" s="1"/>
  <c r="V116" s="1"/>
  <c r="X116" s="1"/>
  <c r="Z116" s="1"/>
  <c r="F115"/>
  <c r="H115" s="1"/>
  <c r="J115" s="1"/>
  <c r="L115" s="1"/>
  <c r="N115" s="1"/>
  <c r="P115" s="1"/>
  <c r="R115" s="1"/>
  <c r="T115" s="1"/>
  <c r="V115" s="1"/>
  <c r="X115" s="1"/>
  <c r="Z115" s="1"/>
  <c r="F114"/>
  <c r="H114" s="1"/>
  <c r="J114" s="1"/>
  <c r="L114" s="1"/>
  <c r="N114" s="1"/>
  <c r="P114" s="1"/>
  <c r="R114" s="1"/>
  <c r="T114" s="1"/>
  <c r="V114" s="1"/>
  <c r="X114" s="1"/>
  <c r="Z114" s="1"/>
  <c r="F113"/>
  <c r="H113" s="1"/>
  <c r="J113" s="1"/>
  <c r="L113" s="1"/>
  <c r="N113" s="1"/>
  <c r="P113" s="1"/>
  <c r="R113" s="1"/>
  <c r="T113" s="1"/>
  <c r="V113" s="1"/>
  <c r="X113" s="1"/>
  <c r="Z113" s="1"/>
  <c r="F85"/>
  <c r="H85" s="1"/>
  <c r="J85" s="1"/>
  <c r="L85" s="1"/>
  <c r="N85" s="1"/>
  <c r="P85" s="1"/>
  <c r="R85" s="1"/>
  <c r="T85" s="1"/>
  <c r="V85" s="1"/>
  <c r="X85" s="1"/>
  <c r="Y85" s="1"/>
  <c r="Z85" s="1"/>
  <c r="F84"/>
  <c r="H84" s="1"/>
  <c r="J84" s="1"/>
  <c r="L84" s="1"/>
  <c r="N84" s="1"/>
  <c r="P84" s="1"/>
  <c r="R84" s="1"/>
  <c r="T84" s="1"/>
  <c r="V84" s="1"/>
  <c r="X84" s="1"/>
  <c r="Y84" s="1"/>
  <c r="Z84" s="1"/>
  <c r="F64"/>
  <c r="H64" s="1"/>
  <c r="J64" s="1"/>
  <c r="L64" s="1"/>
  <c r="N64" s="1"/>
  <c r="P64" s="1"/>
  <c r="R64" s="1"/>
  <c r="T64" s="1"/>
  <c r="V64" s="1"/>
  <c r="X64" s="1"/>
  <c r="Y64" s="1"/>
  <c r="Z64" s="1"/>
  <c r="F63"/>
  <c r="H63" s="1"/>
  <c r="J63" s="1"/>
  <c r="L63" s="1"/>
  <c r="N63" s="1"/>
  <c r="P63" s="1"/>
  <c r="R63" s="1"/>
  <c r="T63" s="1"/>
  <c r="V63" s="1"/>
  <c r="X63" s="1"/>
  <c r="Y63" s="1"/>
  <c r="Z63" s="1"/>
  <c r="F62"/>
  <c r="H62" s="1"/>
  <c r="J62" s="1"/>
  <c r="L62" s="1"/>
  <c r="N62" s="1"/>
  <c r="P62" s="1"/>
  <c r="R62" s="1"/>
  <c r="T62" s="1"/>
  <c r="V62" s="1"/>
  <c r="X62" s="1"/>
  <c r="Y62" s="1"/>
  <c r="Z62" s="1"/>
  <c r="F61"/>
  <c r="H61" s="1"/>
  <c r="J61" s="1"/>
  <c r="L61" s="1"/>
  <c r="N61" s="1"/>
  <c r="P61" s="1"/>
  <c r="R61" s="1"/>
  <c r="T61" s="1"/>
  <c r="V61" s="1"/>
  <c r="X61" s="1"/>
  <c r="Y61" s="1"/>
  <c r="Z61" s="1"/>
  <c r="F60"/>
  <c r="H60" s="1"/>
  <c r="J60" s="1"/>
  <c r="L60" s="1"/>
  <c r="N60" s="1"/>
  <c r="P60" s="1"/>
  <c r="R60" s="1"/>
  <c r="T60" s="1"/>
  <c r="V60" s="1"/>
  <c r="X60" s="1"/>
  <c r="Y60" s="1"/>
  <c r="Z60" s="1"/>
  <c r="F59"/>
  <c r="H59" s="1"/>
  <c r="J59" s="1"/>
  <c r="L59" s="1"/>
  <c r="N59" s="1"/>
  <c r="P59" s="1"/>
  <c r="R59" s="1"/>
  <c r="T59" s="1"/>
  <c r="V59" s="1"/>
  <c r="X59" s="1"/>
  <c r="Y59" s="1"/>
  <c r="Z59" s="1"/>
  <c r="F58"/>
  <c r="H58" s="1"/>
  <c r="J58" s="1"/>
  <c r="L58" s="1"/>
  <c r="N58" s="1"/>
  <c r="P58" s="1"/>
  <c r="R58" s="1"/>
  <c r="T58" s="1"/>
  <c r="V58" s="1"/>
  <c r="X58" s="1"/>
  <c r="Y58" s="1"/>
  <c r="Z58" s="1"/>
  <c r="F57"/>
  <c r="H57" s="1"/>
  <c r="J57" s="1"/>
  <c r="L57" s="1"/>
  <c r="N57" s="1"/>
  <c r="P57" s="1"/>
  <c r="R57" s="1"/>
  <c r="T57" s="1"/>
  <c r="V57" s="1"/>
  <c r="X57" s="1"/>
  <c r="Y57" s="1"/>
  <c r="Z57" s="1"/>
  <c r="F56"/>
  <c r="H56" s="1"/>
  <c r="J56" s="1"/>
  <c r="L56" s="1"/>
  <c r="N56" s="1"/>
  <c r="P56" s="1"/>
  <c r="R56" s="1"/>
  <c r="T56" s="1"/>
  <c r="V56" s="1"/>
  <c r="X56" s="1"/>
  <c r="Y56" s="1"/>
  <c r="Z56" s="1"/>
  <c r="F55"/>
  <c r="H55" s="1"/>
  <c r="J55" s="1"/>
  <c r="L55" s="1"/>
  <c r="N55" s="1"/>
  <c r="P55" s="1"/>
  <c r="R55" s="1"/>
  <c r="T55" s="1"/>
  <c r="V55" s="1"/>
  <c r="X55" s="1"/>
  <c r="Y55" s="1"/>
  <c r="Z55" s="1"/>
  <c r="F50"/>
  <c r="F49" s="1"/>
  <c r="H49" s="1"/>
  <c r="J49" s="1"/>
  <c r="L49" s="1"/>
  <c r="F54"/>
  <c r="H54" s="1"/>
  <c r="J54" s="1"/>
  <c r="L54" s="1"/>
  <c r="N54" s="1"/>
  <c r="P54" s="1"/>
  <c r="R54" s="1"/>
  <c r="T54" s="1"/>
  <c r="V54" s="1"/>
  <c r="X54" s="1"/>
  <c r="Y54" s="1"/>
  <c r="Z54" s="1"/>
  <c r="F53"/>
  <c r="H53" s="1"/>
  <c r="J53" s="1"/>
  <c r="L53" s="1"/>
  <c r="N53" s="1"/>
  <c r="P53" s="1"/>
  <c r="R53" s="1"/>
  <c r="T53" s="1"/>
  <c r="V53" s="1"/>
  <c r="X53" s="1"/>
  <c r="Y53" s="1"/>
  <c r="Z53" s="1"/>
  <c r="Z88" l="1"/>
  <c r="X86"/>
  <c r="X69"/>
  <c r="Z70"/>
  <c r="Y51"/>
  <c r="X50"/>
  <c r="X49" s="1"/>
  <c r="Z33"/>
  <c r="X32"/>
  <c r="Z32" s="1"/>
  <c r="Z28"/>
  <c r="X27"/>
  <c r="Z27" s="1"/>
  <c r="Z26"/>
  <c r="X25"/>
  <c r="Z25" s="1"/>
  <c r="Z21"/>
  <c r="X20"/>
  <c r="Z20" s="1"/>
  <c r="X16"/>
  <c r="Z17"/>
  <c r="X65"/>
  <c r="Z66"/>
  <c r="X40"/>
  <c r="Z40" s="1"/>
  <c r="Z41"/>
  <c r="X34"/>
  <c r="Z34" s="1"/>
  <c r="Z35"/>
  <c r="Z30"/>
  <c r="X29"/>
  <c r="Z29" s="1"/>
  <c r="Z19"/>
  <c r="X18"/>
  <c r="Z18" s="1"/>
  <c r="Z38"/>
  <c r="X37"/>
  <c r="Z37" s="1"/>
  <c r="Z106"/>
  <c r="X105"/>
  <c r="Y100"/>
  <c r="X99"/>
  <c r="X93"/>
  <c r="Z94"/>
  <c r="X107"/>
  <c r="Z108"/>
  <c r="X103"/>
  <c r="Z104"/>
  <c r="X97"/>
  <c r="Z98"/>
  <c r="Z96"/>
  <c r="X95"/>
  <c r="Z93"/>
  <c r="Q52"/>
  <c r="W52"/>
  <c r="T124"/>
  <c r="W15"/>
  <c r="W77"/>
  <c r="U15"/>
  <c r="U77"/>
  <c r="U48" s="1"/>
  <c r="S15"/>
  <c r="S77"/>
  <c r="S48" s="1"/>
  <c r="P121"/>
  <c r="O52"/>
  <c r="K77"/>
  <c r="Q15"/>
  <c r="R68"/>
  <c r="Q77"/>
  <c r="Q48" s="1"/>
  <c r="N16"/>
  <c r="P16" s="1"/>
  <c r="R16" s="1"/>
  <c r="T16" s="1"/>
  <c r="V16" s="1"/>
  <c r="N32"/>
  <c r="P32" s="1"/>
  <c r="R32" s="1"/>
  <c r="T32" s="1"/>
  <c r="V32" s="1"/>
  <c r="N49"/>
  <c r="P49" s="1"/>
  <c r="R49" s="1"/>
  <c r="T49" s="1"/>
  <c r="V49" s="1"/>
  <c r="N93"/>
  <c r="P93" s="1"/>
  <c r="R93" s="1"/>
  <c r="T93" s="1"/>
  <c r="V93" s="1"/>
  <c r="N102"/>
  <c r="N126"/>
  <c r="O15"/>
  <c r="O77"/>
  <c r="M15"/>
  <c r="M77"/>
  <c r="M52"/>
  <c r="H97"/>
  <c r="J97" s="1"/>
  <c r="L97" s="1"/>
  <c r="N97" s="1"/>
  <c r="P97" s="1"/>
  <c r="R97" s="1"/>
  <c r="T97" s="1"/>
  <c r="V97" s="1"/>
  <c r="H69"/>
  <c r="J69" s="1"/>
  <c r="L69" s="1"/>
  <c r="N69" s="1"/>
  <c r="P69" s="1"/>
  <c r="R69" s="1"/>
  <c r="T69" s="1"/>
  <c r="V69" s="1"/>
  <c r="Z69" s="1"/>
  <c r="H103"/>
  <c r="J103" s="1"/>
  <c r="L103" s="1"/>
  <c r="N103" s="1"/>
  <c r="P103" s="1"/>
  <c r="R103" s="1"/>
  <c r="T103" s="1"/>
  <c r="V103" s="1"/>
  <c r="J25"/>
  <c r="L25" s="1"/>
  <c r="N25" s="1"/>
  <c r="P25" s="1"/>
  <c r="R25" s="1"/>
  <c r="T25" s="1"/>
  <c r="V25" s="1"/>
  <c r="J29"/>
  <c r="L29" s="1"/>
  <c r="N29" s="1"/>
  <c r="P29" s="1"/>
  <c r="R29" s="1"/>
  <c r="T29" s="1"/>
  <c r="V29" s="1"/>
  <c r="G52"/>
  <c r="J18"/>
  <c r="J34"/>
  <c r="L34" s="1"/>
  <c r="N34" s="1"/>
  <c r="P34" s="1"/>
  <c r="R34" s="1"/>
  <c r="T34" s="1"/>
  <c r="V34" s="1"/>
  <c r="J40"/>
  <c r="L40" s="1"/>
  <c r="N40" s="1"/>
  <c r="P40" s="1"/>
  <c r="R40" s="1"/>
  <c r="T40" s="1"/>
  <c r="V40" s="1"/>
  <c r="H99"/>
  <c r="J99" s="1"/>
  <c r="L99" s="1"/>
  <c r="N99" s="1"/>
  <c r="P99" s="1"/>
  <c r="R99" s="1"/>
  <c r="T99" s="1"/>
  <c r="V99" s="1"/>
  <c r="J27"/>
  <c r="L27" s="1"/>
  <c r="N27" s="1"/>
  <c r="P27" s="1"/>
  <c r="R27" s="1"/>
  <c r="T27" s="1"/>
  <c r="V27" s="1"/>
  <c r="J37"/>
  <c r="L37" s="1"/>
  <c r="N37" s="1"/>
  <c r="P37" s="1"/>
  <c r="R37" s="1"/>
  <c r="T37" s="1"/>
  <c r="V37" s="1"/>
  <c r="L18"/>
  <c r="N18" s="1"/>
  <c r="P18" s="1"/>
  <c r="R18" s="1"/>
  <c r="T18" s="1"/>
  <c r="V18" s="1"/>
  <c r="J95"/>
  <c r="L95" s="1"/>
  <c r="N95" s="1"/>
  <c r="P95" s="1"/>
  <c r="R95" s="1"/>
  <c r="T95" s="1"/>
  <c r="V95" s="1"/>
  <c r="K15"/>
  <c r="K52"/>
  <c r="I15"/>
  <c r="I52"/>
  <c r="I77"/>
  <c r="H20"/>
  <c r="J20" s="1"/>
  <c r="L20" s="1"/>
  <c r="N20" s="1"/>
  <c r="P20" s="1"/>
  <c r="R20" s="1"/>
  <c r="T20" s="1"/>
  <c r="V20" s="1"/>
  <c r="H65"/>
  <c r="J65" s="1"/>
  <c r="L65" s="1"/>
  <c r="N65" s="1"/>
  <c r="P65" s="1"/>
  <c r="H105"/>
  <c r="J105" s="1"/>
  <c r="L105" s="1"/>
  <c r="N105" s="1"/>
  <c r="P105" s="1"/>
  <c r="R105" s="1"/>
  <c r="T105" s="1"/>
  <c r="V105" s="1"/>
  <c r="G15"/>
  <c r="H50"/>
  <c r="J50" s="1"/>
  <c r="L50" s="1"/>
  <c r="N50" s="1"/>
  <c r="P50" s="1"/>
  <c r="R50" s="1"/>
  <c r="T50" s="1"/>
  <c r="V50" s="1"/>
  <c r="H107"/>
  <c r="J107" s="1"/>
  <c r="L107" s="1"/>
  <c r="N107" s="1"/>
  <c r="H111"/>
  <c r="J111" s="1"/>
  <c r="L111" s="1"/>
  <c r="N111" s="1"/>
  <c r="P111" s="1"/>
  <c r="R111" s="1"/>
  <c r="T111" s="1"/>
  <c r="V111" s="1"/>
  <c r="X111" s="1"/>
  <c r="Z111" s="1"/>
  <c r="G77"/>
  <c r="F86"/>
  <c r="F52"/>
  <c r="F15"/>
  <c r="Z105" l="1"/>
  <c r="X15"/>
  <c r="Z16"/>
  <c r="Y50"/>
  <c r="Y49" s="1"/>
  <c r="Z49" s="1"/>
  <c r="Z51"/>
  <c r="Z50"/>
  <c r="Z103"/>
  <c r="Z97"/>
  <c r="W48"/>
  <c r="Y99"/>
  <c r="Z99" s="1"/>
  <c r="Z100"/>
  <c r="Z95"/>
  <c r="R67"/>
  <c r="T68"/>
  <c r="V124"/>
  <c r="T121"/>
  <c r="W47"/>
  <c r="U47"/>
  <c r="S47"/>
  <c r="P52"/>
  <c r="R65"/>
  <c r="Q47"/>
  <c r="N101"/>
  <c r="P102"/>
  <c r="N125"/>
  <c r="P126"/>
  <c r="H52"/>
  <c r="J52" s="1"/>
  <c r="L52" s="1"/>
  <c r="N52" s="1"/>
  <c r="G48"/>
  <c r="G47" s="1"/>
  <c r="G127" s="1"/>
  <c r="P107"/>
  <c r="R107" s="1"/>
  <c r="T107" s="1"/>
  <c r="V107" s="1"/>
  <c r="Z107" s="1"/>
  <c r="O48"/>
  <c r="M48"/>
  <c r="K48"/>
  <c r="K47" s="1"/>
  <c r="K127" s="1"/>
  <c r="I48"/>
  <c r="H15"/>
  <c r="J15" s="1"/>
  <c r="L15" s="1"/>
  <c r="N15" s="1"/>
  <c r="P15" s="1"/>
  <c r="R15" s="1"/>
  <c r="T15" s="1"/>
  <c r="V15" s="1"/>
  <c r="F77"/>
  <c r="F48" s="1"/>
  <c r="H86"/>
  <c r="J86" s="1"/>
  <c r="L86" s="1"/>
  <c r="H77"/>
  <c r="J77" s="1"/>
  <c r="Z15" l="1"/>
  <c r="R52"/>
  <c r="T65"/>
  <c r="T67"/>
  <c r="V68"/>
  <c r="X124"/>
  <c r="V121"/>
  <c r="W127"/>
  <c r="U127"/>
  <c r="S127"/>
  <c r="P125"/>
  <c r="R126"/>
  <c r="P101"/>
  <c r="R102"/>
  <c r="Q127"/>
  <c r="L77"/>
  <c r="N86"/>
  <c r="O47"/>
  <c r="M47"/>
  <c r="I47"/>
  <c r="F47"/>
  <c r="H48"/>
  <c r="J48" s="1"/>
  <c r="L48" s="1"/>
  <c r="N48" s="1"/>
  <c r="P48" s="1"/>
  <c r="R48" s="1"/>
  <c r="T48" s="1"/>
  <c r="V48" s="1"/>
  <c r="X121" l="1"/>
  <c r="Y124"/>
  <c r="V67"/>
  <c r="X68"/>
  <c r="Z68" s="1"/>
  <c r="V65"/>
  <c r="T52"/>
  <c r="R101"/>
  <c r="T102"/>
  <c r="R125"/>
  <c r="T126"/>
  <c r="P86"/>
  <c r="N77"/>
  <c r="O127"/>
  <c r="M127"/>
  <c r="I127"/>
  <c r="F127"/>
  <c r="H47"/>
  <c r="H127" s="1"/>
  <c r="Z124" l="1"/>
  <c r="Y121"/>
  <c r="Z121" s="1"/>
  <c r="X67"/>
  <c r="X52" s="1"/>
  <c r="Y67"/>
  <c r="T125"/>
  <c r="V126"/>
  <c r="V102"/>
  <c r="T101"/>
  <c r="V52"/>
  <c r="P77"/>
  <c r="R86"/>
  <c r="J47"/>
  <c r="Z67" l="1"/>
  <c r="R77"/>
  <c r="T86"/>
  <c r="X102"/>
  <c r="X101" s="1"/>
  <c r="V101"/>
  <c r="V125"/>
  <c r="X126"/>
  <c r="J127"/>
  <c r="L47"/>
  <c r="Z65" l="1"/>
  <c r="Y52"/>
  <c r="X125"/>
  <c r="Y102"/>
  <c r="V86"/>
  <c r="T77"/>
  <c r="L127"/>
  <c r="N47"/>
  <c r="Y125" l="1"/>
  <c r="Z125" s="1"/>
  <c r="Z126"/>
  <c r="Y101"/>
  <c r="Z101" s="1"/>
  <c r="Z102"/>
  <c r="Z52"/>
  <c r="V77"/>
  <c r="N127"/>
  <c r="P47"/>
  <c r="X77" l="1"/>
  <c r="X48" s="1"/>
  <c r="X47" s="1"/>
  <c r="X14" s="1"/>
  <c r="P127"/>
  <c r="R47"/>
  <c r="Y77" l="1"/>
  <c r="Y48" s="1"/>
  <c r="Z86"/>
  <c r="R127"/>
  <c r="T47"/>
  <c r="Z77" l="1"/>
  <c r="Y47"/>
  <c r="Y14" s="1"/>
  <c r="Z14" s="1"/>
  <c r="Z48"/>
  <c r="T127"/>
  <c r="V47"/>
  <c r="V127" l="1"/>
  <c r="X127" l="1"/>
  <c r="Y127" l="1"/>
  <c r="Z127" s="1"/>
  <c r="Z47"/>
</calcChain>
</file>

<file path=xl/sharedStrings.xml><?xml version="1.0" encoding="utf-8"?>
<sst xmlns="http://schemas.openxmlformats.org/spreadsheetml/2006/main" count="606" uniqueCount="228">
  <si>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</si>
  <si>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</si>
  <si>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</si>
  <si>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</si>
  <si>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</si>
  <si>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</si>
  <si>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</si>
  <si>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</si>
  <si>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</si>
  <si>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</si>
  <si>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</si>
  <si>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</si>
  <si>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</si>
  <si>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</si>
  <si>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</si>
  <si>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</si>
  <si>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</si>
  <si>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</si>
  <si>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</si>
  <si>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</si>
  <si>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</si>
  <si>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</si>
  <si>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</si>
  <si>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</si>
  <si>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</si>
  <si>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</si>
  <si>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</si>
  <si>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</si>
  <si>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</si>
  <si>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</si>
  <si>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</si>
  <si>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</si>
  <si>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</si>
  <si>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</si>
  <si>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</si>
  <si>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</si>
  <si>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</si>
  <si>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</si>
  <si>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</si>
  <si>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</si>
  <si>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</si>
  <si>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</si>
  <si>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</si>
  <si>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</si>
  <si>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</si>
  <si>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</si>
  <si>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</si>
  <si>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</si>
  <si>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</si>
  <si>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</si>
  <si>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</si>
  <si>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</si>
  <si>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</si>
  <si>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</si>
  <si>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</si>
  <si>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</si>
  <si>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</si>
  <si>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</si>
  <si>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</si>
  <si>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</si>
  <si>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</si>
  <si>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Прочие субсидии</t>
  </si>
  <si>
    <t>904</t>
  </si>
  <si>
    <t>907</t>
  </si>
  <si>
    <t>922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</si>
  <si>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</si>
  <si>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</si>
  <si>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</si>
  <si>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</si>
  <si>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</si>
  <si>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</si>
  <si>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</si>
  <si>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</si>
  <si>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</si>
  <si>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</si>
  <si>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</si>
  <si>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</si>
  <si>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</si>
  <si>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</si>
  <si>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</si>
  <si>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</si>
  <si>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</si>
  <si>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</si>
  <si>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</si>
  <si>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</si>
  <si>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</si>
  <si>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</si>
  <si>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</si>
  <si>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</si>
  <si>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</si>
  <si>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</si>
  <si>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</si>
  <si>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</si>
  <si>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</si>
  <si>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</si>
  <si>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</si>
  <si>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</si>
  <si>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</si>
  <si>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</si>
  <si>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</si>
  <si>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</si>
  <si>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</si>
  <si>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</si>
  <si>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</si>
  <si>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</si>
  <si>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</si>
  <si>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</si>
  <si>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</si>
  <si>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</si>
  <si>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</si>
  <si>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</si>
  <si>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</si>
  <si>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</si>
  <si>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</si>
  <si>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</si>
  <si>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</si>
  <si>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</si>
  <si>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</si>
  <si>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</si>
  <si>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</si>
  <si>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</si>
  <si>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</si>
  <si>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</si>
  <si>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</si>
  <si>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</si>
  <si>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</si>
  <si>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</si>
  <si>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</si>
  <si>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</si>
  <si>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</si>
  <si>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</si>
  <si>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</si>
  <si>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</si>
  <si>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</si>
  <si>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</si>
  <si>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</si>
  <si>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</si>
  <si>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</si>
  <si>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</si>
  <si>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</si>
  <si>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</si>
  <si>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</si>
  <si>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</si>
  <si>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</si>
  <si>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</si>
  <si>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</si>
  <si>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Приложение № 1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</si>
  <si>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</si>
  <si>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</si>
  <si>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</si>
  <si>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</si>
  <si>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</si>
  <si>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</si>
  <si>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</si>
  <si>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</si>
  <si>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</si>
  <si>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</si>
  <si>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</si>
  <si>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</si>
  <si>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</si>
  <si>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</si>
  <si>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</si>
  <si>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</si>
  <si>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</si>
  <si>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</si>
  <si>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</si>
  <si>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</si>
  <si>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</si>
  <si>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</si>
  <si>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</si>
  <si>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</si>
  <si>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</si>
  <si>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</si>
  <si>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</si>
  <si>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</si>
  <si>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</si>
  <si>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</si>
  <si>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</si>
  <si>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</si>
  <si>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</si>
  <si>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</si>
  <si>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</si>
  <si>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</si>
  <si>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</si>
  <si>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</si>
  <si>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</si>
  <si>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</si>
  <si>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</si>
  <si>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</si>
  <si>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</si>
  <si>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</si>
  <si>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</si>
  <si>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</si>
  <si>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</si>
  <si>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</si>
  <si>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</si>
  <si>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</si>
  <si>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</si>
  <si>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</si>
  <si>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</si>
  <si>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</si>
  <si>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</si>
  <si>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</si>
  <si>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бразовательные программы дошкольного образования</t>
  </si>
  <si>
    <t>март</t>
  </si>
  <si>
    <t>апрель</t>
  </si>
  <si>
    <t>410</t>
  </si>
  <si>
    <t>июнь</t>
  </si>
  <si>
    <t>июль</t>
  </si>
  <si>
    <t>2022551900</t>
  </si>
  <si>
    <t>2022551905</t>
  </si>
  <si>
    <t>Субсидия бюджетам муниципальных районов на поддержку отрасли культуры</t>
  </si>
  <si>
    <t>Субсидия бюджетам на поддержку отрасли культура</t>
  </si>
  <si>
    <t>август</t>
  </si>
  <si>
    <t>октябрь</t>
  </si>
  <si>
    <t>декабрь 1</t>
  </si>
  <si>
    <t>декабрь 2</t>
  </si>
  <si>
    <t>1160800001</t>
  </si>
  <si>
    <t>Денежные взыскания(штрафы) за административные правонарушения в области государственного регулирования производства и оборота этилового спирта, алкогольной и табачной продукции</t>
  </si>
  <si>
    <t>Приложение № 2</t>
  </si>
  <si>
    <t>от                   № _____</t>
  </si>
  <si>
    <t>ДОХОДЫ</t>
  </si>
  <si>
    <t>бюджета муниципального района за 2017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</si>
  <si>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Прогнозируемый объем доходов (тыс. рублей)</t>
  </si>
  <si>
    <t>Кассовое исполнение (тыс. рублей)</t>
  </si>
  <si>
    <t>Процент исполнения (%)</t>
  </si>
  <si>
    <t>Наименование показателя</t>
  </si>
  <si>
    <t>ВСЕГО ДОХОДОВ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</si>
</sst>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0" fontId="1" fillId="0" borderId="1" xfId="0" applyNumberFormat="1" applyFont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 wrapText="1"/>
    </xf>
    <xf numFmtId="49" fontId="6" fillId="0" borderId="0" xfId="0" applyNumberFormat="1" applyFont="1" applyAlignment="1">
      <alignment horizontal="right"/>
    </xf>
    <xf numFmtId="0" fontId="0" fillId="0" borderId="1" xfId="0" applyBorder="1"/>
    <xf numFmtId="164" fontId="5" fillId="0" borderId="1" xfId="0" applyNumberFormat="1" applyFont="1" applyBorder="1"/>
    <xf numFmtId="164" fontId="8" fillId="0" borderId="1" xfId="0" applyNumberFormat="1" applyFont="1" applyBorder="1"/>
    <xf numFmtId="49" fontId="6" fillId="0" borderId="0" xfId="0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 wrapText="1"/>
    </xf>
    <xf numFmtId="164" fontId="8" fillId="3" borderId="1" xfId="0" applyNumberFormat="1" applyFont="1" applyFill="1" applyBorder="1"/>
    <xf numFmtId="164" fontId="5" fillId="2" borderId="1" xfId="0" applyNumberFormat="1" applyFont="1" applyFill="1" applyBorder="1"/>
    <xf numFmtId="164" fontId="8" fillId="2" borderId="1" xfId="0" applyNumberFormat="1" applyFont="1" applyFill="1" applyBorder="1"/>
    <xf numFmtId="4" fontId="1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4" fontId="5" fillId="3" borderId="1" xfId="0" applyNumberFormat="1" applyFont="1" applyFill="1" applyBorder="1"/>
    <xf numFmtId="4" fontId="2" fillId="0" borderId="1" xfId="0" applyNumberFormat="1" applyFont="1" applyBorder="1" applyAlignment="1">
      <alignment horizontal="right"/>
    </xf>
    <xf numFmtId="4" fontId="8" fillId="3" borderId="1" xfId="0" applyNumberFormat="1" applyFont="1" applyFill="1" applyBorder="1"/>
    <xf numFmtId="4" fontId="5" fillId="0" borderId="1" xfId="0" applyNumberFormat="1" applyFont="1" applyBorder="1"/>
    <xf numFmtId="165" fontId="1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13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1" fillId="3" borderId="6" xfId="0" applyNumberFormat="1" applyFont="1" applyFill="1" applyBorder="1" applyAlignment="1">
      <alignment horizontal="left"/>
    </xf>
    <xf numFmtId="49" fontId="6" fillId="0" borderId="0" xfId="0" applyNumberFormat="1" applyFont="1" applyAlignment="1">
      <alignment horizontal="right"/>
    </xf>
    <xf numFmtId="0" fontId="0" fillId="0" borderId="0" xfId="0" applyAlignment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49" fontId="11" fillId="0" borderId="0" xfId="0" applyNumberFormat="1" applyFont="1" applyAlignment="1">
      <alignment horizontal="center" wrapText="1"/>
    </xf>
    <xf numFmtId="0" fontId="12" fillId="0" borderId="0" xfId="0" applyFont="1" applyAlignment="1">
      <alignment wrapText="1"/>
    </xf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27"/>
  <sheetViews>
    <sheetView tabSelected="1" view="pageBreakPreview" topLeftCell="A5" zoomScale="77" zoomScaleNormal="90" zoomScaleSheetLayoutView="77" workbookViewId="0">
      <selection activeCell="A11" sqref="A11:X11"/>
    </sheetView>
  </sheetViews>
  <sheetFormatPr defaultRowHeight="15"/>
  <cols>
    <col min="1" max="1" width="5.140625" style="1" customWidth="1"/>
    <col min="2" max="2" width="14.5703125" style="1" customWidth="1"/>
    <col min="3" max="3" width="6.140625" style="1" customWidth="1"/>
    <col min="4" max="4" width="4.7109375" style="1" customWidth="1"/>
    <col min="5" max="5" width="68" style="1" customWidth="1"/>
    <col min="6" max="7" width="14" style="2" hidden="1" customWidth="1"/>
    <col min="8" max="8" width="21.140625" hidden="1" customWidth="1"/>
    <col min="9" max="9" width="13.85546875" hidden="1" customWidth="1"/>
    <col min="10" max="11" width="12.28515625" hidden="1" customWidth="1"/>
    <col min="12" max="12" width="15" hidden="1" customWidth="1"/>
    <col min="13" max="13" width="12.28515625" hidden="1" customWidth="1"/>
    <col min="14" max="14" width="13.140625" hidden="1" customWidth="1"/>
    <col min="15" max="15" width="11.5703125" hidden="1" customWidth="1"/>
    <col min="16" max="16" width="12" hidden="1" customWidth="1"/>
    <col min="17" max="17" width="8.28515625" hidden="1" customWidth="1"/>
    <col min="18" max="18" width="15" hidden="1" customWidth="1"/>
    <col min="19" max="19" width="13.7109375" hidden="1" customWidth="1"/>
    <col min="20" max="20" width="15.5703125" hidden="1" customWidth="1"/>
    <col min="21" max="21" width="10" hidden="1" customWidth="1"/>
    <col min="22" max="22" width="15.5703125" hidden="1" customWidth="1"/>
    <col min="23" max="23" width="13" hidden="1" customWidth="1"/>
    <col min="24" max="24" width="17.5703125" customWidth="1"/>
    <col min="25" max="25" width="15.5703125" customWidth="1"/>
    <col min="26" max="26" width="14.140625" customWidth="1"/>
  </cols>
  <sheetData>
    <row r="1" spans="1:26" ht="18.75" hidden="1" customHeight="1">
      <c r="C1" s="21"/>
      <c r="D1" s="21"/>
      <c r="E1" s="41" t="s">
        <v>146</v>
      </c>
      <c r="F1" s="22"/>
      <c r="G1" s="37"/>
    </row>
    <row r="2" spans="1:26" ht="18.75" hidden="1" customHeight="1">
      <c r="C2" s="21"/>
      <c r="D2" s="21"/>
      <c r="E2" s="41" t="s">
        <v>102</v>
      </c>
      <c r="F2" s="22"/>
      <c r="G2" s="37"/>
    </row>
    <row r="3" spans="1:26" ht="18.75" hidden="1">
      <c r="C3" s="61" t="s">
        <v>151</v>
      </c>
      <c r="D3" s="61"/>
      <c r="E3" s="61"/>
      <c r="F3" s="22"/>
      <c r="G3" s="37"/>
    </row>
    <row r="4" spans="1:26" ht="18.75" hidden="1">
      <c r="C4" s="21"/>
      <c r="D4" s="21"/>
      <c r="E4" s="20"/>
      <c r="F4" s="22"/>
      <c r="G4" s="37"/>
    </row>
    <row r="5" spans="1:26" ht="18.75">
      <c r="C5" s="21"/>
      <c r="D5" s="21"/>
      <c r="E5" s="61" t="s">
        <v>219</v>
      </c>
      <c r="F5" s="61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</row>
    <row r="6" spans="1:26" ht="18.75">
      <c r="C6" s="21"/>
      <c r="D6" s="21"/>
      <c r="E6" s="61" t="s">
        <v>102</v>
      </c>
      <c r="F6" s="61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</row>
    <row r="7" spans="1:26" ht="23.25" customHeight="1">
      <c r="C7" s="21"/>
      <c r="D7" s="21"/>
      <c r="E7" s="61" t="s">
        <v>220</v>
      </c>
      <c r="F7" s="61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</row>
    <row r="8" spans="1:26" ht="38.25" customHeight="1">
      <c r="C8" s="21"/>
      <c r="D8" s="21"/>
      <c r="E8" s="61"/>
      <c r="F8" s="61"/>
      <c r="G8" s="37"/>
    </row>
    <row r="9" spans="1:26" ht="45.75" customHeight="1">
      <c r="A9" s="67" t="s">
        <v>221</v>
      </c>
      <c r="B9" s="67"/>
      <c r="C9" s="67"/>
      <c r="D9" s="67"/>
      <c r="E9" s="67"/>
      <c r="F9" s="67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</row>
    <row r="10" spans="1:26" ht="44.25" customHeight="1">
      <c r="A10" s="69" t="s">
        <v>222</v>
      </c>
      <c r="B10" s="69"/>
      <c r="C10" s="69"/>
      <c r="D10" s="69"/>
      <c r="E10" s="69"/>
      <c r="F10" s="69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1"/>
      <c r="Z10" s="71"/>
    </row>
    <row r="11" spans="1:26" ht="16.5">
      <c r="A11" s="66"/>
      <c r="B11" s="66"/>
      <c r="C11" s="66"/>
      <c r="D11" s="66"/>
      <c r="E11" s="66"/>
      <c r="F11" s="66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</row>
    <row r="12" spans="1:26" ht="46.5" customHeight="1">
      <c r="A12" s="63" t="s">
        <v>83</v>
      </c>
      <c r="B12" s="64"/>
      <c r="C12" s="64"/>
      <c r="D12" s="65"/>
      <c r="E12" s="25" t="s">
        <v>226</v>
      </c>
      <c r="F12" s="26" t="s">
        <v>87</v>
      </c>
      <c r="G12" s="26" t="s">
        <v>204</v>
      </c>
      <c r="H12" s="26" t="s">
        <v>87</v>
      </c>
      <c r="I12" s="26" t="s">
        <v>205</v>
      </c>
      <c r="J12" s="26" t="s">
        <v>87</v>
      </c>
      <c r="K12" s="26" t="s">
        <v>207</v>
      </c>
      <c r="L12" s="26" t="s">
        <v>87</v>
      </c>
      <c r="M12" s="26" t="s">
        <v>207</v>
      </c>
      <c r="N12" s="26" t="s">
        <v>87</v>
      </c>
      <c r="O12" s="26" t="s">
        <v>208</v>
      </c>
      <c r="P12" s="26" t="s">
        <v>87</v>
      </c>
      <c r="Q12" s="26" t="s">
        <v>213</v>
      </c>
      <c r="R12" s="26" t="s">
        <v>87</v>
      </c>
      <c r="S12" s="26" t="s">
        <v>214</v>
      </c>
      <c r="T12" s="26" t="s">
        <v>87</v>
      </c>
      <c r="U12" s="25" t="s">
        <v>215</v>
      </c>
      <c r="V12" s="26" t="s">
        <v>87</v>
      </c>
      <c r="W12" s="25" t="s">
        <v>216</v>
      </c>
      <c r="X12" s="26" t="s">
        <v>223</v>
      </c>
      <c r="Y12" s="26" t="s">
        <v>224</v>
      </c>
      <c r="Z12" s="58" t="s">
        <v>225</v>
      </c>
    </row>
    <row r="13" spans="1:26" ht="0.75" hidden="1" customHeight="1">
      <c r="A13" s="59" t="s">
        <v>88</v>
      </c>
      <c r="B13" s="59" t="s">
        <v>89</v>
      </c>
      <c r="C13" s="59" t="s">
        <v>90</v>
      </c>
      <c r="D13" s="59" t="s">
        <v>91</v>
      </c>
      <c r="E13" s="27" t="s">
        <v>92</v>
      </c>
      <c r="F13" s="28"/>
      <c r="G13" s="28"/>
      <c r="H13" s="38"/>
      <c r="I13" s="28"/>
      <c r="J13" s="38"/>
      <c r="K13" s="28"/>
      <c r="L13" s="38"/>
      <c r="M13" s="28"/>
      <c r="N13" s="38"/>
      <c r="O13" s="28"/>
      <c r="P13" s="38"/>
      <c r="Q13" s="28"/>
      <c r="R13" s="38"/>
      <c r="S13" s="28"/>
      <c r="T13" s="38"/>
      <c r="U13" s="28"/>
      <c r="V13" s="38"/>
      <c r="W13" s="28"/>
      <c r="X13" s="38"/>
      <c r="Y13" s="38"/>
      <c r="Z13" s="57"/>
    </row>
    <row r="14" spans="1:26" ht="24.75" customHeight="1">
      <c r="A14" s="60" t="s">
        <v>0</v>
      </c>
      <c r="B14" s="60" t="s">
        <v>156</v>
      </c>
      <c r="C14" s="60" t="s">
        <v>2</v>
      </c>
      <c r="D14" s="60" t="s">
        <v>0</v>
      </c>
      <c r="E14" s="43" t="s">
        <v>227</v>
      </c>
      <c r="F14" s="28"/>
      <c r="G14" s="28"/>
      <c r="H14" s="38"/>
      <c r="I14" s="28"/>
      <c r="J14" s="38"/>
      <c r="K14" s="28"/>
      <c r="L14" s="38"/>
      <c r="M14" s="28"/>
      <c r="N14" s="38"/>
      <c r="O14" s="28"/>
      <c r="P14" s="38"/>
      <c r="Q14" s="28"/>
      <c r="R14" s="38"/>
      <c r="S14" s="28"/>
      <c r="T14" s="38"/>
      <c r="U14" s="28"/>
      <c r="V14" s="38"/>
      <c r="W14" s="28"/>
      <c r="X14" s="44">
        <f>X15+X47</f>
        <v>150729.01457</v>
      </c>
      <c r="Y14" s="44">
        <f>Y15+Y47</f>
        <v>150635.4375</v>
      </c>
      <c r="Z14" s="44">
        <f>Y14/X14*100</f>
        <v>99.937917015999233</v>
      </c>
    </row>
    <row r="15" spans="1:26" ht="15.75">
      <c r="A15" s="60" t="s">
        <v>0</v>
      </c>
      <c r="B15" s="60" t="s">
        <v>1</v>
      </c>
      <c r="C15" s="60" t="s">
        <v>2</v>
      </c>
      <c r="D15" s="60" t="s">
        <v>0</v>
      </c>
      <c r="E15" s="43" t="s">
        <v>95</v>
      </c>
      <c r="F15" s="23">
        <f>F16+F18+F20+F25+F27+F29+F32+F34+F37+F40</f>
        <v>31494.400000000001</v>
      </c>
      <c r="G15" s="23">
        <f>G16+G18+G20+G25+G27+G29+G32+G34+G37+G40</f>
        <v>-1052.3</v>
      </c>
      <c r="H15" s="44">
        <f>F15+G15</f>
        <v>30442.100000000002</v>
      </c>
      <c r="I15" s="23">
        <f>I16+I18+I20+I25+I27+I29+I32+I34+I37+I40</f>
        <v>770</v>
      </c>
      <c r="J15" s="44">
        <f>H15+I15</f>
        <v>31212.100000000002</v>
      </c>
      <c r="K15" s="23">
        <f>K16+K18+K20+K25+K27+K29+K32+K34+K37+K40</f>
        <v>1307.9594999999999</v>
      </c>
      <c r="L15" s="44">
        <f>J15+K15</f>
        <v>32520.059500000003</v>
      </c>
      <c r="M15" s="23">
        <f>M16+M18+M20+M25+M27+M29+M32+M34+M37+M40</f>
        <v>-1911.8315</v>
      </c>
      <c r="N15" s="44">
        <f>L15+M15</f>
        <v>30608.228000000003</v>
      </c>
      <c r="O15" s="23">
        <f>O16+O18+O20+O25+O27+O29+O32+O34+O37+O40</f>
        <v>32.9</v>
      </c>
      <c r="P15" s="44">
        <f>N15+O15</f>
        <v>30641.128000000004</v>
      </c>
      <c r="Q15" s="23">
        <f>Q16+Q18+Q20+Q25+Q27+Q29+Q32+Q34+Q37+Q40</f>
        <v>1176.0612000000001</v>
      </c>
      <c r="R15" s="44">
        <f>P15+Q15</f>
        <v>31817.189200000004</v>
      </c>
      <c r="S15" s="23">
        <f>S16+S18+S20+S25+S27+S29+S32+S34+S37+S40</f>
        <v>3197.8468699999999</v>
      </c>
      <c r="T15" s="44">
        <f>R15+S15</f>
        <v>35015.036070000002</v>
      </c>
      <c r="U15" s="23">
        <f>U16+U18+U20+U25+U27+U29+U32+U34+U37+U40</f>
        <v>8.61</v>
      </c>
      <c r="V15" s="44">
        <f>T15+U15</f>
        <v>35023.646070000003</v>
      </c>
      <c r="W15" s="23">
        <f>W16+W18+W20+W25+W27+W29+W32+W34+W37+W40</f>
        <v>-3919.7</v>
      </c>
      <c r="X15" s="44">
        <f>X16+X18+X20+X25+X27+X29+X32+X34+X37+X40</f>
        <v>31103.946070000005</v>
      </c>
      <c r="Y15" s="44">
        <f t="shared" ref="Y15" si="0">Y16+Y18+Y20+Y25+Y27+Y29+Y32+Y34+Y37+Y40</f>
        <v>31996.23732</v>
      </c>
      <c r="Z15" s="44">
        <f>Y15/X15*100</f>
        <v>102.86873970264698</v>
      </c>
    </row>
    <row r="16" spans="1:26" ht="15.75">
      <c r="A16" s="19" t="s">
        <v>0</v>
      </c>
      <c r="B16" s="19" t="s">
        <v>3</v>
      </c>
      <c r="C16" s="19" t="s">
        <v>2</v>
      </c>
      <c r="D16" s="19" t="s">
        <v>0</v>
      </c>
      <c r="E16" s="10" t="s">
        <v>4</v>
      </c>
      <c r="F16" s="11">
        <v>8447.1</v>
      </c>
      <c r="G16" s="11">
        <f>G17</f>
        <v>0</v>
      </c>
      <c r="H16" s="40">
        <f t="shared" ref="H16:H82" si="1">F16+G16</f>
        <v>8447.1</v>
      </c>
      <c r="I16" s="11">
        <f>I17</f>
        <v>0</v>
      </c>
      <c r="J16" s="40">
        <f t="shared" ref="J16:J82" si="2">H16+I16</f>
        <v>8447.1</v>
      </c>
      <c r="K16" s="11">
        <f>K17</f>
        <v>0</v>
      </c>
      <c r="L16" s="40">
        <f t="shared" ref="L16:L82" si="3">J16+K16</f>
        <v>8447.1</v>
      </c>
      <c r="M16" s="11">
        <f>M17</f>
        <v>0</v>
      </c>
      <c r="N16" s="40">
        <f t="shared" ref="N16:N76" si="4">L16+M16</f>
        <v>8447.1</v>
      </c>
      <c r="O16" s="11">
        <f>O17</f>
        <v>0</v>
      </c>
      <c r="P16" s="40">
        <f t="shared" ref="P16:P76" si="5">N16+O16</f>
        <v>8447.1</v>
      </c>
      <c r="Q16" s="11">
        <f>Q17</f>
        <v>0</v>
      </c>
      <c r="R16" s="40">
        <f t="shared" ref="R16:R51" si="6">P16+Q16</f>
        <v>8447.1</v>
      </c>
      <c r="S16" s="11">
        <f>S17</f>
        <v>1074.7</v>
      </c>
      <c r="T16" s="40">
        <f t="shared" ref="T16:T51" si="7">R16+S16</f>
        <v>9521.8000000000011</v>
      </c>
      <c r="U16" s="11">
        <f>U17</f>
        <v>0</v>
      </c>
      <c r="V16" s="40">
        <f t="shared" ref="V16:V51" si="8">T16+U16</f>
        <v>9521.8000000000011</v>
      </c>
      <c r="W16" s="11">
        <f>W17</f>
        <v>-1860.5</v>
      </c>
      <c r="X16" s="40">
        <f>X17</f>
        <v>7661.3000000000011</v>
      </c>
      <c r="Y16" s="40">
        <f>Y17</f>
        <v>7869.7456899999997</v>
      </c>
      <c r="Z16" s="45">
        <f t="shared" ref="Z16:Z79" si="9">Y16/X16*100</f>
        <v>102.72076135903828</v>
      </c>
    </row>
    <row r="17" spans="1:26" ht="15.75">
      <c r="A17" s="29" t="s">
        <v>0</v>
      </c>
      <c r="B17" s="29" t="s">
        <v>5</v>
      </c>
      <c r="C17" s="29" t="s">
        <v>2</v>
      </c>
      <c r="D17" s="29" t="s">
        <v>7</v>
      </c>
      <c r="E17" s="14" t="s">
        <v>6</v>
      </c>
      <c r="F17" s="11">
        <v>8447.1</v>
      </c>
      <c r="G17" s="11"/>
      <c r="H17" s="39">
        <f t="shared" si="1"/>
        <v>8447.1</v>
      </c>
      <c r="I17" s="11"/>
      <c r="J17" s="39">
        <f t="shared" si="2"/>
        <v>8447.1</v>
      </c>
      <c r="K17" s="11"/>
      <c r="L17" s="39">
        <f t="shared" si="3"/>
        <v>8447.1</v>
      </c>
      <c r="M17" s="11"/>
      <c r="N17" s="39">
        <f t="shared" si="4"/>
        <v>8447.1</v>
      </c>
      <c r="O17" s="11"/>
      <c r="P17" s="39">
        <f t="shared" si="5"/>
        <v>8447.1</v>
      </c>
      <c r="Q17" s="11"/>
      <c r="R17" s="39">
        <f t="shared" si="6"/>
        <v>8447.1</v>
      </c>
      <c r="S17" s="15">
        <v>1074.7</v>
      </c>
      <c r="T17" s="39">
        <f t="shared" si="7"/>
        <v>9521.8000000000011</v>
      </c>
      <c r="U17" s="15"/>
      <c r="V17" s="39">
        <f t="shared" si="8"/>
        <v>9521.8000000000011</v>
      </c>
      <c r="W17" s="15">
        <v>-1860.5</v>
      </c>
      <c r="X17" s="39">
        <f t="shared" ref="X17:Y51" si="10">V17+W17</f>
        <v>7661.3000000000011</v>
      </c>
      <c r="Y17" s="39">
        <v>7869.7456899999997</v>
      </c>
      <c r="Z17" s="45">
        <f t="shared" si="9"/>
        <v>102.72076135903828</v>
      </c>
    </row>
    <row r="18" spans="1:26" ht="34.5" customHeight="1">
      <c r="A18" s="19" t="s">
        <v>0</v>
      </c>
      <c r="B18" s="19" t="s">
        <v>8</v>
      </c>
      <c r="C18" s="19" t="s">
        <v>2</v>
      </c>
      <c r="D18" s="19" t="s">
        <v>0</v>
      </c>
      <c r="E18" s="10" t="s">
        <v>9</v>
      </c>
      <c r="F18" s="11">
        <v>3519.1</v>
      </c>
      <c r="G18" s="11">
        <f>G19</f>
        <v>-1052.3</v>
      </c>
      <c r="H18" s="40">
        <f t="shared" si="1"/>
        <v>2466.8000000000002</v>
      </c>
      <c r="I18" s="11">
        <f>I19</f>
        <v>0</v>
      </c>
      <c r="J18" s="40">
        <f t="shared" si="2"/>
        <v>2466.8000000000002</v>
      </c>
      <c r="K18" s="11">
        <f>K19</f>
        <v>0</v>
      </c>
      <c r="L18" s="40">
        <f t="shared" si="3"/>
        <v>2466.8000000000002</v>
      </c>
      <c r="M18" s="11">
        <f>M19</f>
        <v>0</v>
      </c>
      <c r="N18" s="40">
        <f t="shared" si="4"/>
        <v>2466.8000000000002</v>
      </c>
      <c r="O18" s="11">
        <f>O19</f>
        <v>0</v>
      </c>
      <c r="P18" s="40">
        <f t="shared" si="5"/>
        <v>2466.8000000000002</v>
      </c>
      <c r="Q18" s="11">
        <f>Q19</f>
        <v>0</v>
      </c>
      <c r="R18" s="40">
        <f t="shared" si="6"/>
        <v>2466.8000000000002</v>
      </c>
      <c r="S18" s="11">
        <f>S19</f>
        <v>0</v>
      </c>
      <c r="T18" s="40">
        <f t="shared" si="7"/>
        <v>2466.8000000000002</v>
      </c>
      <c r="U18" s="11">
        <f>U19</f>
        <v>0</v>
      </c>
      <c r="V18" s="40">
        <f t="shared" si="8"/>
        <v>2466.8000000000002</v>
      </c>
      <c r="W18" s="11">
        <f>W19</f>
        <v>0</v>
      </c>
      <c r="X18" s="40">
        <f>X19</f>
        <v>2466.8000000000002</v>
      </c>
      <c r="Y18" s="40">
        <f>Y19</f>
        <v>2634.7980899999998</v>
      </c>
      <c r="Z18" s="46">
        <f t="shared" si="9"/>
        <v>106.81036525052698</v>
      </c>
    </row>
    <row r="19" spans="1:26" ht="31.5">
      <c r="A19" s="29" t="s">
        <v>0</v>
      </c>
      <c r="B19" s="29" t="s">
        <v>10</v>
      </c>
      <c r="C19" s="29" t="s">
        <v>2</v>
      </c>
      <c r="D19" s="29" t="s">
        <v>7</v>
      </c>
      <c r="E19" s="14" t="s">
        <v>11</v>
      </c>
      <c r="F19" s="15">
        <v>3519.1</v>
      </c>
      <c r="G19" s="15">
        <v>-1052.3</v>
      </c>
      <c r="H19" s="39">
        <f t="shared" si="1"/>
        <v>2466.8000000000002</v>
      </c>
      <c r="I19" s="15"/>
      <c r="J19" s="39">
        <f t="shared" si="2"/>
        <v>2466.8000000000002</v>
      </c>
      <c r="K19" s="15"/>
      <c r="L19" s="39">
        <f t="shared" si="3"/>
        <v>2466.8000000000002</v>
      </c>
      <c r="M19" s="15"/>
      <c r="N19" s="39">
        <f t="shared" si="4"/>
        <v>2466.8000000000002</v>
      </c>
      <c r="O19" s="15"/>
      <c r="P19" s="39">
        <f t="shared" si="5"/>
        <v>2466.8000000000002</v>
      </c>
      <c r="Q19" s="15"/>
      <c r="R19" s="39">
        <f t="shared" si="6"/>
        <v>2466.8000000000002</v>
      </c>
      <c r="S19" s="15"/>
      <c r="T19" s="39">
        <f t="shared" si="7"/>
        <v>2466.8000000000002</v>
      </c>
      <c r="U19" s="15"/>
      <c r="V19" s="39">
        <f t="shared" si="8"/>
        <v>2466.8000000000002</v>
      </c>
      <c r="W19" s="15"/>
      <c r="X19" s="39">
        <f t="shared" si="10"/>
        <v>2466.8000000000002</v>
      </c>
      <c r="Y19" s="39">
        <v>2634.7980899999998</v>
      </c>
      <c r="Z19" s="45">
        <f t="shared" si="9"/>
        <v>106.81036525052698</v>
      </c>
    </row>
    <row r="20" spans="1:26" ht="15.75">
      <c r="A20" s="19" t="s">
        <v>0</v>
      </c>
      <c r="B20" s="19" t="s">
        <v>12</v>
      </c>
      <c r="C20" s="19" t="s">
        <v>2</v>
      </c>
      <c r="D20" s="19" t="s">
        <v>0</v>
      </c>
      <c r="E20" s="10" t="s">
        <v>13</v>
      </c>
      <c r="F20" s="11">
        <f>F21+F22+F23+F24</f>
        <v>7780.9</v>
      </c>
      <c r="G20" s="11">
        <f>G21+G22+G23+G24</f>
        <v>0</v>
      </c>
      <c r="H20" s="40">
        <f t="shared" si="1"/>
        <v>7780.9</v>
      </c>
      <c r="I20" s="11">
        <f>I21+I22+I23+I24</f>
        <v>0</v>
      </c>
      <c r="J20" s="40">
        <f t="shared" si="2"/>
        <v>7780.9</v>
      </c>
      <c r="K20" s="11">
        <f>K21+K22+K23+K24</f>
        <v>1300</v>
      </c>
      <c r="L20" s="40">
        <f t="shared" si="3"/>
        <v>9080.9</v>
      </c>
      <c r="M20" s="11">
        <f>M21+M22+M23+M24</f>
        <v>0</v>
      </c>
      <c r="N20" s="40">
        <f t="shared" si="4"/>
        <v>9080.9</v>
      </c>
      <c r="O20" s="11">
        <f>O21+O22+O23+O24</f>
        <v>32.9</v>
      </c>
      <c r="P20" s="40">
        <f t="shared" si="5"/>
        <v>9113.7999999999993</v>
      </c>
      <c r="Q20" s="11">
        <f>Q21+Q22+Q23+Q24</f>
        <v>1176.0612000000001</v>
      </c>
      <c r="R20" s="40">
        <f t="shared" si="6"/>
        <v>10289.861199999999</v>
      </c>
      <c r="S20" s="11">
        <f>S21+S22+S23+S24</f>
        <v>1498</v>
      </c>
      <c r="T20" s="40">
        <f t="shared" si="7"/>
        <v>11787.861199999999</v>
      </c>
      <c r="U20" s="11">
        <f>U21+U22+U23+U24</f>
        <v>0</v>
      </c>
      <c r="V20" s="40">
        <f t="shared" si="8"/>
        <v>11787.861199999999</v>
      </c>
      <c r="W20" s="11">
        <f>W21+W22+W23+W24</f>
        <v>-1654.5</v>
      </c>
      <c r="X20" s="40">
        <f>X21+X22+X23+X24</f>
        <v>10133.361200000001</v>
      </c>
      <c r="Y20" s="40">
        <f>Y21+Y22+Y23+Y24</f>
        <v>10336.242600000001</v>
      </c>
      <c r="Z20" s="46">
        <f t="shared" si="9"/>
        <v>102.00211357313505</v>
      </c>
    </row>
    <row r="21" spans="1:26" ht="31.5">
      <c r="A21" s="29" t="s">
        <v>0</v>
      </c>
      <c r="B21" s="29" t="s">
        <v>14</v>
      </c>
      <c r="C21" s="29" t="s">
        <v>2</v>
      </c>
      <c r="D21" s="29" t="s">
        <v>7</v>
      </c>
      <c r="E21" s="14" t="s">
        <v>15</v>
      </c>
      <c r="F21" s="15">
        <v>4993.1000000000004</v>
      </c>
      <c r="G21" s="15"/>
      <c r="H21" s="39">
        <f t="shared" si="1"/>
        <v>4993.1000000000004</v>
      </c>
      <c r="I21" s="15"/>
      <c r="J21" s="39">
        <f t="shared" si="2"/>
        <v>4993.1000000000004</v>
      </c>
      <c r="K21" s="15">
        <v>1300</v>
      </c>
      <c r="L21" s="39">
        <f t="shared" si="3"/>
        <v>6293.1</v>
      </c>
      <c r="M21" s="15"/>
      <c r="N21" s="39">
        <f t="shared" si="4"/>
        <v>6293.1</v>
      </c>
      <c r="O21" s="15"/>
      <c r="P21" s="39">
        <f t="shared" si="5"/>
        <v>6293.1</v>
      </c>
      <c r="Q21" s="15">
        <v>1124.4772</v>
      </c>
      <c r="R21" s="39">
        <f t="shared" si="6"/>
        <v>7417.5772000000006</v>
      </c>
      <c r="S21" s="15">
        <v>1453</v>
      </c>
      <c r="T21" s="39">
        <f t="shared" si="7"/>
        <v>8870.5771999999997</v>
      </c>
      <c r="U21" s="15"/>
      <c r="V21" s="39">
        <f t="shared" si="8"/>
        <v>8870.5771999999997</v>
      </c>
      <c r="W21" s="15">
        <v>-1472.5</v>
      </c>
      <c r="X21" s="39">
        <f t="shared" si="10"/>
        <v>7398.0771999999997</v>
      </c>
      <c r="Y21" s="39">
        <v>7545.53604</v>
      </c>
      <c r="Z21" s="45">
        <f t="shared" si="9"/>
        <v>101.99320493708825</v>
      </c>
    </row>
    <row r="22" spans="1:26" ht="31.5">
      <c r="A22" s="29" t="s">
        <v>0</v>
      </c>
      <c r="B22" s="29" t="s">
        <v>115</v>
      </c>
      <c r="C22" s="29" t="s">
        <v>2</v>
      </c>
      <c r="D22" s="29" t="s">
        <v>7</v>
      </c>
      <c r="E22" s="14" t="s">
        <v>16</v>
      </c>
      <c r="F22" s="15">
        <v>2085.6999999999998</v>
      </c>
      <c r="G22" s="15"/>
      <c r="H22" s="39">
        <f t="shared" si="1"/>
        <v>2085.6999999999998</v>
      </c>
      <c r="I22" s="15"/>
      <c r="J22" s="39">
        <f t="shared" si="2"/>
        <v>2085.6999999999998</v>
      </c>
      <c r="K22" s="15"/>
      <c r="L22" s="39">
        <f t="shared" si="3"/>
        <v>2085.6999999999998</v>
      </c>
      <c r="M22" s="15"/>
      <c r="N22" s="39">
        <f t="shared" si="4"/>
        <v>2085.6999999999998</v>
      </c>
      <c r="O22" s="15"/>
      <c r="P22" s="39">
        <f t="shared" si="5"/>
        <v>2085.6999999999998</v>
      </c>
      <c r="Q22" s="15"/>
      <c r="R22" s="39">
        <f t="shared" si="6"/>
        <v>2085.6999999999998</v>
      </c>
      <c r="S22" s="15"/>
      <c r="T22" s="39">
        <f t="shared" si="7"/>
        <v>2085.6999999999998</v>
      </c>
      <c r="U22" s="15"/>
      <c r="V22" s="39">
        <f t="shared" si="8"/>
        <v>2085.6999999999998</v>
      </c>
      <c r="W22" s="15">
        <v>-31.5</v>
      </c>
      <c r="X22" s="39">
        <f t="shared" si="10"/>
        <v>2054.1999999999998</v>
      </c>
      <c r="Y22" s="39">
        <v>2066.7666599999998</v>
      </c>
      <c r="Z22" s="45">
        <f t="shared" si="9"/>
        <v>100.61175445428879</v>
      </c>
    </row>
    <row r="23" spans="1:26" ht="15.75">
      <c r="A23" s="29" t="s">
        <v>0</v>
      </c>
      <c r="B23" s="29" t="s">
        <v>116</v>
      </c>
      <c r="C23" s="29" t="s">
        <v>2</v>
      </c>
      <c r="D23" s="29" t="s">
        <v>7</v>
      </c>
      <c r="E23" s="14" t="s">
        <v>17</v>
      </c>
      <c r="F23" s="15">
        <v>53.9</v>
      </c>
      <c r="G23" s="15"/>
      <c r="H23" s="39">
        <f t="shared" si="1"/>
        <v>53.9</v>
      </c>
      <c r="I23" s="15"/>
      <c r="J23" s="39">
        <f t="shared" si="2"/>
        <v>53.9</v>
      </c>
      <c r="K23" s="15"/>
      <c r="L23" s="39">
        <f t="shared" si="3"/>
        <v>53.9</v>
      </c>
      <c r="M23" s="15"/>
      <c r="N23" s="39">
        <f t="shared" si="4"/>
        <v>53.9</v>
      </c>
      <c r="O23" s="15">
        <v>32.9</v>
      </c>
      <c r="P23" s="39">
        <f t="shared" si="5"/>
        <v>86.8</v>
      </c>
      <c r="Q23" s="15">
        <v>51.584000000000003</v>
      </c>
      <c r="R23" s="39">
        <f t="shared" si="6"/>
        <v>138.38400000000001</v>
      </c>
      <c r="S23" s="15">
        <v>45</v>
      </c>
      <c r="T23" s="39">
        <f t="shared" si="7"/>
        <v>183.38400000000001</v>
      </c>
      <c r="U23" s="15"/>
      <c r="V23" s="39">
        <f t="shared" si="8"/>
        <v>183.38400000000001</v>
      </c>
      <c r="W23" s="15"/>
      <c r="X23" s="39">
        <f t="shared" si="10"/>
        <v>183.38400000000001</v>
      </c>
      <c r="Y23" s="39">
        <v>184.97893999999999</v>
      </c>
      <c r="Z23" s="45">
        <f t="shared" si="9"/>
        <v>100.86972691183527</v>
      </c>
    </row>
    <row r="24" spans="1:26" ht="31.5">
      <c r="A24" s="29" t="s">
        <v>0</v>
      </c>
      <c r="B24" s="29" t="s">
        <v>117</v>
      </c>
      <c r="C24" s="29" t="s">
        <v>2</v>
      </c>
      <c r="D24" s="29" t="s">
        <v>7</v>
      </c>
      <c r="E24" s="14" t="s">
        <v>85</v>
      </c>
      <c r="F24" s="15">
        <v>648.20000000000005</v>
      </c>
      <c r="G24" s="15"/>
      <c r="H24" s="39">
        <f t="shared" si="1"/>
        <v>648.20000000000005</v>
      </c>
      <c r="I24" s="15"/>
      <c r="J24" s="39">
        <f t="shared" si="2"/>
        <v>648.20000000000005</v>
      </c>
      <c r="K24" s="15"/>
      <c r="L24" s="39">
        <f t="shared" si="3"/>
        <v>648.20000000000005</v>
      </c>
      <c r="M24" s="15"/>
      <c r="N24" s="39">
        <f t="shared" si="4"/>
        <v>648.20000000000005</v>
      </c>
      <c r="O24" s="15"/>
      <c r="P24" s="39">
        <f t="shared" si="5"/>
        <v>648.20000000000005</v>
      </c>
      <c r="Q24" s="15"/>
      <c r="R24" s="39">
        <f t="shared" si="6"/>
        <v>648.20000000000005</v>
      </c>
      <c r="S24" s="15"/>
      <c r="T24" s="39">
        <f t="shared" si="7"/>
        <v>648.20000000000005</v>
      </c>
      <c r="U24" s="15"/>
      <c r="V24" s="39">
        <f t="shared" si="8"/>
        <v>648.20000000000005</v>
      </c>
      <c r="W24" s="15">
        <v>-150.5</v>
      </c>
      <c r="X24" s="39">
        <f t="shared" si="10"/>
        <v>497.70000000000005</v>
      </c>
      <c r="Y24" s="39">
        <v>538.96096</v>
      </c>
      <c r="Z24" s="45">
        <f t="shared" si="9"/>
        <v>108.29032750653002</v>
      </c>
    </row>
    <row r="25" spans="1:26" ht="15.75">
      <c r="A25" s="19" t="s">
        <v>0</v>
      </c>
      <c r="B25" s="19" t="s">
        <v>18</v>
      </c>
      <c r="C25" s="19" t="s">
        <v>2</v>
      </c>
      <c r="D25" s="19" t="s">
        <v>0</v>
      </c>
      <c r="E25" s="10" t="s">
        <v>19</v>
      </c>
      <c r="F25" s="11">
        <v>986.8</v>
      </c>
      <c r="G25" s="11">
        <f>G26</f>
        <v>0</v>
      </c>
      <c r="H25" s="40">
        <f t="shared" si="1"/>
        <v>986.8</v>
      </c>
      <c r="I25" s="11">
        <f>I26</f>
        <v>0</v>
      </c>
      <c r="J25" s="40">
        <f t="shared" si="2"/>
        <v>986.8</v>
      </c>
      <c r="K25" s="11">
        <f>K26</f>
        <v>0</v>
      </c>
      <c r="L25" s="40">
        <f t="shared" si="3"/>
        <v>986.8</v>
      </c>
      <c r="M25" s="11">
        <f>M26</f>
        <v>0</v>
      </c>
      <c r="N25" s="40">
        <f t="shared" si="4"/>
        <v>986.8</v>
      </c>
      <c r="O25" s="11">
        <f>O26</f>
        <v>0</v>
      </c>
      <c r="P25" s="40">
        <f t="shared" si="5"/>
        <v>986.8</v>
      </c>
      <c r="Q25" s="11">
        <f>Q26</f>
        <v>0</v>
      </c>
      <c r="R25" s="40">
        <f t="shared" si="6"/>
        <v>986.8</v>
      </c>
      <c r="S25" s="11">
        <f>S26</f>
        <v>0</v>
      </c>
      <c r="T25" s="40">
        <f t="shared" si="7"/>
        <v>986.8</v>
      </c>
      <c r="U25" s="11">
        <f>U26</f>
        <v>0</v>
      </c>
      <c r="V25" s="40">
        <f t="shared" si="8"/>
        <v>986.8</v>
      </c>
      <c r="W25" s="11">
        <f>W26</f>
        <v>-68</v>
      </c>
      <c r="X25" s="40">
        <f>X26</f>
        <v>918.8</v>
      </c>
      <c r="Y25" s="40">
        <f>Y26</f>
        <v>922.49109999999996</v>
      </c>
      <c r="Z25" s="46">
        <f t="shared" si="9"/>
        <v>100.40173051806704</v>
      </c>
    </row>
    <row r="26" spans="1:26" ht="15.75">
      <c r="A26" s="29" t="s">
        <v>0</v>
      </c>
      <c r="B26" s="29" t="s">
        <v>118</v>
      </c>
      <c r="C26" s="29" t="s">
        <v>2</v>
      </c>
      <c r="D26" s="29" t="s">
        <v>7</v>
      </c>
      <c r="E26" s="14" t="s">
        <v>200</v>
      </c>
      <c r="F26" s="15">
        <v>986.8</v>
      </c>
      <c r="G26" s="15"/>
      <c r="H26" s="39">
        <f t="shared" si="1"/>
        <v>986.8</v>
      </c>
      <c r="I26" s="15"/>
      <c r="J26" s="39">
        <f t="shared" si="2"/>
        <v>986.8</v>
      </c>
      <c r="K26" s="15"/>
      <c r="L26" s="39">
        <f t="shared" si="3"/>
        <v>986.8</v>
      </c>
      <c r="M26" s="15"/>
      <c r="N26" s="39">
        <f t="shared" si="4"/>
        <v>986.8</v>
      </c>
      <c r="O26" s="15"/>
      <c r="P26" s="39">
        <f t="shared" si="5"/>
        <v>986.8</v>
      </c>
      <c r="Q26" s="15"/>
      <c r="R26" s="39">
        <f t="shared" si="6"/>
        <v>986.8</v>
      </c>
      <c r="S26" s="15"/>
      <c r="T26" s="39">
        <f t="shared" si="7"/>
        <v>986.8</v>
      </c>
      <c r="U26" s="15"/>
      <c r="V26" s="39">
        <f t="shared" si="8"/>
        <v>986.8</v>
      </c>
      <c r="W26" s="15">
        <v>-68</v>
      </c>
      <c r="X26" s="39">
        <f t="shared" si="10"/>
        <v>918.8</v>
      </c>
      <c r="Y26" s="39">
        <v>922.49109999999996</v>
      </c>
      <c r="Z26" s="45">
        <f t="shared" si="9"/>
        <v>100.40173051806704</v>
      </c>
    </row>
    <row r="27" spans="1:26" ht="15.75">
      <c r="A27" s="19" t="s">
        <v>0</v>
      </c>
      <c r="B27" s="19" t="s">
        <v>20</v>
      </c>
      <c r="C27" s="19" t="s">
        <v>2</v>
      </c>
      <c r="D27" s="19" t="s">
        <v>0</v>
      </c>
      <c r="E27" s="10" t="s">
        <v>21</v>
      </c>
      <c r="F27" s="11">
        <v>219</v>
      </c>
      <c r="G27" s="11">
        <f>G28</f>
        <v>0</v>
      </c>
      <c r="H27" s="40">
        <f t="shared" si="1"/>
        <v>219</v>
      </c>
      <c r="I27" s="11">
        <f>I28</f>
        <v>0</v>
      </c>
      <c r="J27" s="40">
        <f t="shared" si="2"/>
        <v>219</v>
      </c>
      <c r="K27" s="11">
        <f>K28</f>
        <v>0</v>
      </c>
      <c r="L27" s="40">
        <f t="shared" si="3"/>
        <v>219</v>
      </c>
      <c r="M27" s="11">
        <f>M28</f>
        <v>0</v>
      </c>
      <c r="N27" s="40">
        <f t="shared" si="4"/>
        <v>219</v>
      </c>
      <c r="O27" s="11">
        <f>O28</f>
        <v>0</v>
      </c>
      <c r="P27" s="40">
        <f t="shared" si="5"/>
        <v>219</v>
      </c>
      <c r="Q27" s="11">
        <f>Q28</f>
        <v>0</v>
      </c>
      <c r="R27" s="40">
        <f t="shared" si="6"/>
        <v>219</v>
      </c>
      <c r="S27" s="11">
        <f>S28</f>
        <v>0</v>
      </c>
      <c r="T27" s="40">
        <f t="shared" si="7"/>
        <v>219</v>
      </c>
      <c r="U27" s="11">
        <f>U28</f>
        <v>0</v>
      </c>
      <c r="V27" s="40">
        <f t="shared" si="8"/>
        <v>219</v>
      </c>
      <c r="W27" s="11">
        <f>W28</f>
        <v>50</v>
      </c>
      <c r="X27" s="40">
        <f>X28</f>
        <v>269</v>
      </c>
      <c r="Y27" s="40">
        <f>Y28</f>
        <v>298.55606</v>
      </c>
      <c r="Z27" s="46">
        <f t="shared" si="9"/>
        <v>110.98738289962826</v>
      </c>
    </row>
    <row r="28" spans="1:26" ht="31.5" customHeight="1">
      <c r="A28" s="29" t="s">
        <v>0</v>
      </c>
      <c r="B28" s="29" t="s">
        <v>119</v>
      </c>
      <c r="C28" s="29" t="s">
        <v>2</v>
      </c>
      <c r="D28" s="29" t="s">
        <v>7</v>
      </c>
      <c r="E28" s="14" t="s">
        <v>86</v>
      </c>
      <c r="F28" s="15">
        <v>219</v>
      </c>
      <c r="G28" s="15"/>
      <c r="H28" s="39">
        <f t="shared" si="1"/>
        <v>219</v>
      </c>
      <c r="I28" s="15"/>
      <c r="J28" s="39">
        <f t="shared" si="2"/>
        <v>219</v>
      </c>
      <c r="K28" s="15"/>
      <c r="L28" s="39">
        <f t="shared" si="3"/>
        <v>219</v>
      </c>
      <c r="M28" s="15"/>
      <c r="N28" s="39">
        <f t="shared" si="4"/>
        <v>219</v>
      </c>
      <c r="O28" s="15"/>
      <c r="P28" s="39">
        <f t="shared" si="5"/>
        <v>219</v>
      </c>
      <c r="Q28" s="15"/>
      <c r="R28" s="39">
        <f t="shared" si="6"/>
        <v>219</v>
      </c>
      <c r="S28" s="15"/>
      <c r="T28" s="39">
        <f t="shared" si="7"/>
        <v>219</v>
      </c>
      <c r="U28" s="15"/>
      <c r="V28" s="39">
        <f t="shared" si="8"/>
        <v>219</v>
      </c>
      <c r="W28" s="15">
        <v>50</v>
      </c>
      <c r="X28" s="39">
        <f t="shared" si="10"/>
        <v>269</v>
      </c>
      <c r="Y28" s="39">
        <v>298.55606</v>
      </c>
      <c r="Z28" s="45">
        <f t="shared" si="9"/>
        <v>110.98738289962826</v>
      </c>
    </row>
    <row r="29" spans="1:26" ht="30.75" customHeight="1">
      <c r="A29" s="19" t="s">
        <v>0</v>
      </c>
      <c r="B29" s="19" t="s">
        <v>22</v>
      </c>
      <c r="C29" s="19" t="s">
        <v>2</v>
      </c>
      <c r="D29" s="19" t="s">
        <v>0</v>
      </c>
      <c r="E29" s="10" t="s">
        <v>23</v>
      </c>
      <c r="F29" s="11">
        <v>1728</v>
      </c>
      <c r="G29" s="11">
        <f>G30+G31</f>
        <v>0</v>
      </c>
      <c r="H29" s="40">
        <f t="shared" si="1"/>
        <v>1728</v>
      </c>
      <c r="I29" s="11">
        <f>I30+I31</f>
        <v>0</v>
      </c>
      <c r="J29" s="40">
        <f t="shared" si="2"/>
        <v>1728</v>
      </c>
      <c r="K29" s="11">
        <f>K30+K31</f>
        <v>0</v>
      </c>
      <c r="L29" s="40">
        <f t="shared" si="3"/>
        <v>1728</v>
      </c>
      <c r="M29" s="11">
        <f>M30+M31</f>
        <v>0</v>
      </c>
      <c r="N29" s="40">
        <f t="shared" si="4"/>
        <v>1728</v>
      </c>
      <c r="O29" s="11">
        <f>O30+O31</f>
        <v>0</v>
      </c>
      <c r="P29" s="40">
        <f t="shared" si="5"/>
        <v>1728</v>
      </c>
      <c r="Q29" s="11">
        <f>Q30+Q31</f>
        <v>0</v>
      </c>
      <c r="R29" s="40">
        <f t="shared" si="6"/>
        <v>1728</v>
      </c>
      <c r="S29" s="11">
        <f>S30+S31</f>
        <v>0</v>
      </c>
      <c r="T29" s="40">
        <f t="shared" si="7"/>
        <v>1728</v>
      </c>
      <c r="U29" s="11">
        <f>U30+U31</f>
        <v>0</v>
      </c>
      <c r="V29" s="40">
        <f t="shared" si="8"/>
        <v>1728</v>
      </c>
      <c r="W29" s="11">
        <f>W30+W31</f>
        <v>80</v>
      </c>
      <c r="X29" s="40">
        <f>X30+X31</f>
        <v>1808</v>
      </c>
      <c r="Y29" s="40">
        <f>Y30+Y31</f>
        <v>1965.6909600000001</v>
      </c>
      <c r="Z29" s="46">
        <f t="shared" si="9"/>
        <v>108.72184513274337</v>
      </c>
    </row>
    <row r="30" spans="1:26" ht="94.5">
      <c r="A30" s="29" t="s">
        <v>0</v>
      </c>
      <c r="B30" s="29" t="s">
        <v>24</v>
      </c>
      <c r="C30" s="29" t="s">
        <v>2</v>
      </c>
      <c r="D30" s="29" t="s">
        <v>25</v>
      </c>
      <c r="E30" s="13" t="s">
        <v>201</v>
      </c>
      <c r="F30" s="15">
        <v>1613</v>
      </c>
      <c r="G30" s="15"/>
      <c r="H30" s="39">
        <f t="shared" si="1"/>
        <v>1613</v>
      </c>
      <c r="I30" s="15"/>
      <c r="J30" s="39">
        <f t="shared" si="2"/>
        <v>1613</v>
      </c>
      <c r="K30" s="15"/>
      <c r="L30" s="39">
        <f t="shared" si="3"/>
        <v>1613</v>
      </c>
      <c r="M30" s="15"/>
      <c r="N30" s="39">
        <f t="shared" si="4"/>
        <v>1613</v>
      </c>
      <c r="O30" s="15"/>
      <c r="P30" s="39">
        <f t="shared" si="5"/>
        <v>1613</v>
      </c>
      <c r="Q30" s="15"/>
      <c r="R30" s="39">
        <f t="shared" si="6"/>
        <v>1613</v>
      </c>
      <c r="S30" s="15"/>
      <c r="T30" s="39">
        <f t="shared" si="7"/>
        <v>1613</v>
      </c>
      <c r="U30" s="15"/>
      <c r="V30" s="39">
        <f t="shared" si="8"/>
        <v>1613</v>
      </c>
      <c r="W30" s="15">
        <v>80</v>
      </c>
      <c r="X30" s="39">
        <f t="shared" si="10"/>
        <v>1693</v>
      </c>
      <c r="Y30" s="39">
        <v>1817.1759400000001</v>
      </c>
      <c r="Z30" s="45">
        <f t="shared" si="9"/>
        <v>107.33466863555819</v>
      </c>
    </row>
    <row r="31" spans="1:26" ht="78.75">
      <c r="A31" s="29" t="s">
        <v>0</v>
      </c>
      <c r="B31" s="29" t="s">
        <v>120</v>
      </c>
      <c r="C31" s="29" t="s">
        <v>2</v>
      </c>
      <c r="D31" s="29" t="s">
        <v>25</v>
      </c>
      <c r="E31" s="13" t="s">
        <v>202</v>
      </c>
      <c r="F31" s="15">
        <v>115</v>
      </c>
      <c r="G31" s="15"/>
      <c r="H31" s="39">
        <f t="shared" si="1"/>
        <v>115</v>
      </c>
      <c r="I31" s="15"/>
      <c r="J31" s="39">
        <f t="shared" si="2"/>
        <v>115</v>
      </c>
      <c r="K31" s="15"/>
      <c r="L31" s="39">
        <f t="shared" si="3"/>
        <v>115</v>
      </c>
      <c r="M31" s="15"/>
      <c r="N31" s="39">
        <f t="shared" si="4"/>
        <v>115</v>
      </c>
      <c r="O31" s="15"/>
      <c r="P31" s="39">
        <f t="shared" si="5"/>
        <v>115</v>
      </c>
      <c r="Q31" s="15"/>
      <c r="R31" s="39">
        <f t="shared" si="6"/>
        <v>115</v>
      </c>
      <c r="S31" s="15"/>
      <c r="T31" s="39">
        <f t="shared" si="7"/>
        <v>115</v>
      </c>
      <c r="U31" s="15"/>
      <c r="V31" s="39">
        <f t="shared" si="8"/>
        <v>115</v>
      </c>
      <c r="W31" s="15"/>
      <c r="X31" s="39">
        <f t="shared" si="10"/>
        <v>115</v>
      </c>
      <c r="Y31" s="39">
        <v>148.51501999999999</v>
      </c>
      <c r="Z31" s="45">
        <f t="shared" si="9"/>
        <v>129.14349565217393</v>
      </c>
    </row>
    <row r="32" spans="1:26" ht="17.25" customHeight="1">
      <c r="A32" s="19" t="s">
        <v>0</v>
      </c>
      <c r="B32" s="19" t="s">
        <v>27</v>
      </c>
      <c r="C32" s="19" t="s">
        <v>2</v>
      </c>
      <c r="D32" s="19" t="s">
        <v>0</v>
      </c>
      <c r="E32" s="10" t="s">
        <v>28</v>
      </c>
      <c r="F32" s="11">
        <v>195.4</v>
      </c>
      <c r="G32" s="11">
        <f>G33</f>
        <v>0</v>
      </c>
      <c r="H32" s="40">
        <f t="shared" si="1"/>
        <v>195.4</v>
      </c>
      <c r="I32" s="11">
        <f>I33</f>
        <v>0</v>
      </c>
      <c r="J32" s="40">
        <f t="shared" si="2"/>
        <v>195.4</v>
      </c>
      <c r="K32" s="11">
        <f>K33</f>
        <v>0</v>
      </c>
      <c r="L32" s="40">
        <f t="shared" si="3"/>
        <v>195.4</v>
      </c>
      <c r="M32" s="11">
        <f>M33</f>
        <v>0</v>
      </c>
      <c r="N32" s="40">
        <f t="shared" si="4"/>
        <v>195.4</v>
      </c>
      <c r="O32" s="11">
        <f>O33</f>
        <v>0</v>
      </c>
      <c r="P32" s="40">
        <f t="shared" si="5"/>
        <v>195.4</v>
      </c>
      <c r="Q32" s="11">
        <f>Q33</f>
        <v>0</v>
      </c>
      <c r="R32" s="40">
        <f t="shared" si="6"/>
        <v>195.4</v>
      </c>
      <c r="S32" s="11">
        <f>S33</f>
        <v>0</v>
      </c>
      <c r="T32" s="40">
        <f t="shared" si="7"/>
        <v>195.4</v>
      </c>
      <c r="U32" s="11">
        <f>U33</f>
        <v>0</v>
      </c>
      <c r="V32" s="40">
        <f t="shared" si="8"/>
        <v>195.4</v>
      </c>
      <c r="W32" s="11">
        <f>W33</f>
        <v>-86</v>
      </c>
      <c r="X32" s="40">
        <f>X33</f>
        <v>109.4</v>
      </c>
      <c r="Y32" s="40">
        <f>Y33</f>
        <v>110.25320000000001</v>
      </c>
      <c r="Z32" s="46">
        <f t="shared" si="9"/>
        <v>100.77989031078612</v>
      </c>
    </row>
    <row r="33" spans="1:26" ht="16.5" customHeight="1">
      <c r="A33" s="29" t="s">
        <v>0</v>
      </c>
      <c r="B33" s="29" t="s">
        <v>29</v>
      </c>
      <c r="C33" s="29" t="s">
        <v>2</v>
      </c>
      <c r="D33" s="29" t="s">
        <v>25</v>
      </c>
      <c r="E33" s="14" t="s">
        <v>30</v>
      </c>
      <c r="F33" s="15">
        <v>195.4</v>
      </c>
      <c r="G33" s="15"/>
      <c r="H33" s="39">
        <f t="shared" si="1"/>
        <v>195.4</v>
      </c>
      <c r="I33" s="15"/>
      <c r="J33" s="39">
        <f t="shared" si="2"/>
        <v>195.4</v>
      </c>
      <c r="K33" s="15"/>
      <c r="L33" s="39">
        <f t="shared" si="3"/>
        <v>195.4</v>
      </c>
      <c r="M33" s="15"/>
      <c r="N33" s="39">
        <f t="shared" si="4"/>
        <v>195.4</v>
      </c>
      <c r="O33" s="15"/>
      <c r="P33" s="39">
        <f t="shared" si="5"/>
        <v>195.4</v>
      </c>
      <c r="Q33" s="15"/>
      <c r="R33" s="39">
        <f t="shared" si="6"/>
        <v>195.4</v>
      </c>
      <c r="S33" s="15"/>
      <c r="T33" s="39">
        <f t="shared" si="7"/>
        <v>195.4</v>
      </c>
      <c r="U33" s="15"/>
      <c r="V33" s="39">
        <f t="shared" si="8"/>
        <v>195.4</v>
      </c>
      <c r="W33" s="15">
        <v>-86</v>
      </c>
      <c r="X33" s="39">
        <f t="shared" si="10"/>
        <v>109.4</v>
      </c>
      <c r="Y33" s="39">
        <v>110.25320000000001</v>
      </c>
      <c r="Z33" s="45">
        <f t="shared" si="9"/>
        <v>100.77989031078612</v>
      </c>
    </row>
    <row r="34" spans="1:26" ht="36.75" customHeight="1">
      <c r="A34" s="19" t="s">
        <v>0</v>
      </c>
      <c r="B34" s="19" t="s">
        <v>31</v>
      </c>
      <c r="C34" s="19" t="s">
        <v>2</v>
      </c>
      <c r="D34" s="19" t="s">
        <v>0</v>
      </c>
      <c r="E34" s="10" t="s">
        <v>96</v>
      </c>
      <c r="F34" s="11">
        <v>8109.1</v>
      </c>
      <c r="G34" s="11">
        <f>G35+G36</f>
        <v>0</v>
      </c>
      <c r="H34" s="40">
        <f t="shared" si="1"/>
        <v>8109.1</v>
      </c>
      <c r="I34" s="11">
        <f>I35+I36</f>
        <v>0</v>
      </c>
      <c r="J34" s="40">
        <f t="shared" si="2"/>
        <v>8109.1</v>
      </c>
      <c r="K34" s="49">
        <f>K35+K36</f>
        <v>7.9595000000000002</v>
      </c>
      <c r="L34" s="40">
        <f t="shared" si="3"/>
        <v>8117.0595000000003</v>
      </c>
      <c r="M34" s="49">
        <f>M35+M36</f>
        <v>-1911.8315</v>
      </c>
      <c r="N34" s="40">
        <f t="shared" si="4"/>
        <v>6205.2280000000001</v>
      </c>
      <c r="O34" s="49">
        <f>O35+O36</f>
        <v>0</v>
      </c>
      <c r="P34" s="40">
        <f t="shared" si="5"/>
        <v>6205.2280000000001</v>
      </c>
      <c r="Q34" s="49">
        <f>Q35+Q36</f>
        <v>0</v>
      </c>
      <c r="R34" s="40">
        <f t="shared" si="6"/>
        <v>6205.2280000000001</v>
      </c>
      <c r="S34" s="49">
        <f>S35+S36</f>
        <v>85.146870000000007</v>
      </c>
      <c r="T34" s="40">
        <f t="shared" si="7"/>
        <v>6290.3748699999996</v>
      </c>
      <c r="U34" s="49">
        <f>U35+U36</f>
        <v>8.61</v>
      </c>
      <c r="V34" s="40">
        <f t="shared" si="8"/>
        <v>6298.9848699999993</v>
      </c>
      <c r="W34" s="49">
        <f>W35+W36</f>
        <v>-332.6</v>
      </c>
      <c r="X34" s="40">
        <f>X35+X36</f>
        <v>5966.384869999999</v>
      </c>
      <c r="Y34" s="40">
        <f>Y35+Y36</f>
        <v>6055.8258600000008</v>
      </c>
      <c r="Z34" s="46">
        <f t="shared" si="9"/>
        <v>101.49908180495908</v>
      </c>
    </row>
    <row r="35" spans="1:26" ht="15.75">
      <c r="A35" s="29" t="s">
        <v>0</v>
      </c>
      <c r="B35" s="29" t="s">
        <v>32</v>
      </c>
      <c r="C35" s="29" t="s">
        <v>2</v>
      </c>
      <c r="D35" s="29" t="s">
        <v>33</v>
      </c>
      <c r="E35" s="14" t="s">
        <v>121</v>
      </c>
      <c r="F35" s="15">
        <v>7496.8</v>
      </c>
      <c r="G35" s="15"/>
      <c r="H35" s="39">
        <f t="shared" si="1"/>
        <v>7496.8</v>
      </c>
      <c r="I35" s="15"/>
      <c r="J35" s="39">
        <f t="shared" si="2"/>
        <v>7496.8</v>
      </c>
      <c r="K35" s="15"/>
      <c r="L35" s="39">
        <f t="shared" si="3"/>
        <v>7496.8</v>
      </c>
      <c r="M35" s="15">
        <v>-1911.8315</v>
      </c>
      <c r="N35" s="39">
        <f t="shared" si="4"/>
        <v>5584.9684999999999</v>
      </c>
      <c r="O35" s="15"/>
      <c r="P35" s="39">
        <f t="shared" si="5"/>
        <v>5584.9684999999999</v>
      </c>
      <c r="Q35" s="15"/>
      <c r="R35" s="39">
        <f t="shared" si="6"/>
        <v>5584.9684999999999</v>
      </c>
      <c r="S35" s="15"/>
      <c r="T35" s="39">
        <f t="shared" si="7"/>
        <v>5584.9684999999999</v>
      </c>
      <c r="U35" s="48">
        <v>8.61</v>
      </c>
      <c r="V35" s="39">
        <f t="shared" si="8"/>
        <v>5593.5784999999996</v>
      </c>
      <c r="W35" s="48">
        <v>-252.6</v>
      </c>
      <c r="X35" s="39">
        <f t="shared" si="10"/>
        <v>5340.9784999999993</v>
      </c>
      <c r="Y35" s="39">
        <v>5377.5245400000003</v>
      </c>
      <c r="Z35" s="45">
        <f t="shared" si="9"/>
        <v>100.68425738841678</v>
      </c>
    </row>
    <row r="36" spans="1:26" ht="15.75">
      <c r="A36" s="29" t="s">
        <v>0</v>
      </c>
      <c r="B36" s="29" t="s">
        <v>36</v>
      </c>
      <c r="C36" s="29" t="s">
        <v>2</v>
      </c>
      <c r="D36" s="29" t="s">
        <v>33</v>
      </c>
      <c r="E36" s="14" t="s">
        <v>37</v>
      </c>
      <c r="F36" s="15">
        <v>612.29999999999995</v>
      </c>
      <c r="G36" s="15"/>
      <c r="H36" s="39">
        <f t="shared" si="1"/>
        <v>612.29999999999995</v>
      </c>
      <c r="I36" s="15"/>
      <c r="J36" s="39">
        <f t="shared" si="2"/>
        <v>612.29999999999995</v>
      </c>
      <c r="K36" s="48">
        <v>7.9595000000000002</v>
      </c>
      <c r="L36" s="39">
        <f t="shared" si="3"/>
        <v>620.2595</v>
      </c>
      <c r="M36" s="48"/>
      <c r="N36" s="39">
        <f t="shared" si="4"/>
        <v>620.2595</v>
      </c>
      <c r="O36" s="48"/>
      <c r="P36" s="39">
        <f t="shared" si="5"/>
        <v>620.2595</v>
      </c>
      <c r="Q36" s="48"/>
      <c r="R36" s="39">
        <f t="shared" si="6"/>
        <v>620.2595</v>
      </c>
      <c r="S36" s="48">
        <v>85.146870000000007</v>
      </c>
      <c r="T36" s="39">
        <f t="shared" si="7"/>
        <v>705.40637000000004</v>
      </c>
      <c r="U36" s="48"/>
      <c r="V36" s="39">
        <f t="shared" si="8"/>
        <v>705.40637000000004</v>
      </c>
      <c r="W36" s="48">
        <v>-80</v>
      </c>
      <c r="X36" s="39">
        <f t="shared" si="10"/>
        <v>625.40637000000004</v>
      </c>
      <c r="Y36" s="39">
        <v>678.30132000000003</v>
      </c>
      <c r="Z36" s="45">
        <f t="shared" si="9"/>
        <v>108.45769287575374</v>
      </c>
    </row>
    <row r="37" spans="1:26" ht="19.5" customHeight="1">
      <c r="A37" s="19" t="s">
        <v>0</v>
      </c>
      <c r="B37" s="19" t="s">
        <v>38</v>
      </c>
      <c r="C37" s="19" t="s">
        <v>2</v>
      </c>
      <c r="D37" s="19" t="s">
        <v>0</v>
      </c>
      <c r="E37" s="10" t="s">
        <v>39</v>
      </c>
      <c r="F37" s="11">
        <v>250</v>
      </c>
      <c r="G37" s="11">
        <f>G38+G39</f>
        <v>0</v>
      </c>
      <c r="H37" s="40">
        <f t="shared" si="1"/>
        <v>250</v>
      </c>
      <c r="I37" s="11">
        <f>I38+I39</f>
        <v>770</v>
      </c>
      <c r="J37" s="40">
        <f t="shared" si="2"/>
        <v>1020</v>
      </c>
      <c r="K37" s="11">
        <f>K38+K39</f>
        <v>0</v>
      </c>
      <c r="L37" s="40">
        <f t="shared" si="3"/>
        <v>1020</v>
      </c>
      <c r="M37" s="11">
        <f>M38+M39</f>
        <v>0</v>
      </c>
      <c r="N37" s="40">
        <f t="shared" si="4"/>
        <v>1020</v>
      </c>
      <c r="O37" s="11">
        <f>O38+O39</f>
        <v>0</v>
      </c>
      <c r="P37" s="40">
        <f t="shared" si="5"/>
        <v>1020</v>
      </c>
      <c r="Q37" s="11">
        <f>Q38+Q39</f>
        <v>0</v>
      </c>
      <c r="R37" s="40">
        <f t="shared" si="6"/>
        <v>1020</v>
      </c>
      <c r="S37" s="11">
        <f>S38+S39</f>
        <v>540</v>
      </c>
      <c r="T37" s="40">
        <f t="shared" si="7"/>
        <v>1560</v>
      </c>
      <c r="U37" s="11">
        <f>U38+U39</f>
        <v>0</v>
      </c>
      <c r="V37" s="40">
        <f t="shared" si="8"/>
        <v>1560</v>
      </c>
      <c r="W37" s="11">
        <f>W38+W39</f>
        <v>75</v>
      </c>
      <c r="X37" s="40">
        <f>X38+X39</f>
        <v>1635</v>
      </c>
      <c r="Y37" s="40">
        <f>Y38+Y39</f>
        <v>1650.9906599999999</v>
      </c>
      <c r="Z37" s="46">
        <f t="shared" si="9"/>
        <v>100.97802201834863</v>
      </c>
    </row>
    <row r="38" spans="1:26" ht="63" customHeight="1">
      <c r="A38" s="29" t="s">
        <v>0</v>
      </c>
      <c r="B38" s="29" t="s">
        <v>40</v>
      </c>
      <c r="C38" s="29" t="s">
        <v>2</v>
      </c>
      <c r="D38" s="29" t="s">
        <v>206</v>
      </c>
      <c r="E38" s="14" t="s">
        <v>97</v>
      </c>
      <c r="F38" s="15">
        <v>200</v>
      </c>
      <c r="G38" s="15"/>
      <c r="H38" s="39">
        <f t="shared" si="1"/>
        <v>200</v>
      </c>
      <c r="I38" s="15">
        <v>670</v>
      </c>
      <c r="J38" s="39">
        <f t="shared" si="2"/>
        <v>870</v>
      </c>
      <c r="K38" s="15"/>
      <c r="L38" s="39">
        <f t="shared" si="3"/>
        <v>870</v>
      </c>
      <c r="M38" s="15"/>
      <c r="N38" s="39">
        <f t="shared" si="4"/>
        <v>870</v>
      </c>
      <c r="O38" s="15"/>
      <c r="P38" s="39">
        <f t="shared" si="5"/>
        <v>870</v>
      </c>
      <c r="Q38" s="15"/>
      <c r="R38" s="39">
        <f t="shared" si="6"/>
        <v>870</v>
      </c>
      <c r="S38" s="15">
        <v>540</v>
      </c>
      <c r="T38" s="39">
        <f t="shared" si="7"/>
        <v>1410</v>
      </c>
      <c r="U38" s="15"/>
      <c r="V38" s="39">
        <v>870</v>
      </c>
      <c r="W38" s="15">
        <v>140</v>
      </c>
      <c r="X38" s="39">
        <f t="shared" si="10"/>
        <v>1010</v>
      </c>
      <c r="Y38" s="39">
        <v>1017.51554</v>
      </c>
      <c r="Z38" s="45">
        <f t="shared" si="9"/>
        <v>100.74411287128713</v>
      </c>
    </row>
    <row r="39" spans="1:26" ht="31.5">
      <c r="A39" s="29" t="s">
        <v>0</v>
      </c>
      <c r="B39" s="29" t="s">
        <v>41</v>
      </c>
      <c r="C39" s="29" t="s">
        <v>2</v>
      </c>
      <c r="D39" s="29" t="s">
        <v>43</v>
      </c>
      <c r="E39" s="14" t="s">
        <v>42</v>
      </c>
      <c r="F39" s="15">
        <v>50</v>
      </c>
      <c r="G39" s="15"/>
      <c r="H39" s="39">
        <f t="shared" si="1"/>
        <v>50</v>
      </c>
      <c r="I39" s="15">
        <v>100</v>
      </c>
      <c r="J39" s="39">
        <f t="shared" si="2"/>
        <v>150</v>
      </c>
      <c r="K39" s="15"/>
      <c r="L39" s="39">
        <f t="shared" si="3"/>
        <v>150</v>
      </c>
      <c r="M39" s="15"/>
      <c r="N39" s="39">
        <f t="shared" si="4"/>
        <v>150</v>
      </c>
      <c r="O39" s="15"/>
      <c r="P39" s="39">
        <f t="shared" si="5"/>
        <v>150</v>
      </c>
      <c r="Q39" s="15"/>
      <c r="R39" s="39">
        <f t="shared" si="6"/>
        <v>150</v>
      </c>
      <c r="S39" s="15"/>
      <c r="T39" s="39">
        <f t="shared" si="7"/>
        <v>150</v>
      </c>
      <c r="U39" s="15"/>
      <c r="V39" s="39">
        <v>690</v>
      </c>
      <c r="W39" s="15">
        <v>-65</v>
      </c>
      <c r="X39" s="39">
        <f t="shared" si="10"/>
        <v>625</v>
      </c>
      <c r="Y39" s="39">
        <v>633.47511999999995</v>
      </c>
      <c r="Z39" s="45">
        <f t="shared" si="9"/>
        <v>101.35601919999999</v>
      </c>
    </row>
    <row r="40" spans="1:26" ht="18" customHeight="1">
      <c r="A40" s="19" t="s">
        <v>0</v>
      </c>
      <c r="B40" s="19" t="s">
        <v>44</v>
      </c>
      <c r="C40" s="19" t="s">
        <v>2</v>
      </c>
      <c r="D40" s="19" t="s">
        <v>0</v>
      </c>
      <c r="E40" s="10" t="s">
        <v>45</v>
      </c>
      <c r="F40" s="11">
        <f>F41+F43+F44+F45+F46</f>
        <v>259</v>
      </c>
      <c r="G40" s="11">
        <f>G41+G43++G44+G45+G46</f>
        <v>0</v>
      </c>
      <c r="H40" s="40">
        <f t="shared" si="1"/>
        <v>259</v>
      </c>
      <c r="I40" s="11">
        <f>I41+I43++I44+I45+I46</f>
        <v>0</v>
      </c>
      <c r="J40" s="40">
        <f t="shared" si="2"/>
        <v>259</v>
      </c>
      <c r="K40" s="11">
        <f>K41+K43++K44+K45+K46</f>
        <v>0</v>
      </c>
      <c r="L40" s="40">
        <f t="shared" si="3"/>
        <v>259</v>
      </c>
      <c r="M40" s="11">
        <f>M41+M43++M44+M45+M46</f>
        <v>0</v>
      </c>
      <c r="N40" s="40">
        <f t="shared" si="4"/>
        <v>259</v>
      </c>
      <c r="O40" s="11">
        <f>O41+O43++O44+O45+O46</f>
        <v>0</v>
      </c>
      <c r="P40" s="40">
        <f t="shared" si="5"/>
        <v>259</v>
      </c>
      <c r="Q40" s="11">
        <f>Q41+Q43++Q44+Q45+Q46</f>
        <v>0</v>
      </c>
      <c r="R40" s="40">
        <f t="shared" si="6"/>
        <v>259</v>
      </c>
      <c r="S40" s="11">
        <f>S41+S43++S44+S45+S46</f>
        <v>0</v>
      </c>
      <c r="T40" s="40">
        <f t="shared" si="7"/>
        <v>259</v>
      </c>
      <c r="U40" s="11">
        <f>U41+U43++U44+U45+U46</f>
        <v>0</v>
      </c>
      <c r="V40" s="40">
        <f t="shared" si="8"/>
        <v>259</v>
      </c>
      <c r="W40" s="11">
        <f>W41+W43++W44+W45+W46+W42</f>
        <v>-123.1</v>
      </c>
      <c r="X40" s="40">
        <f>X41+X42+X43+X44+X45+X46</f>
        <v>135.9</v>
      </c>
      <c r="Y40" s="40">
        <f>Y41+Y42+Y43+Y44+Y45+Y46</f>
        <v>151.6431</v>
      </c>
      <c r="Z40" s="46">
        <f t="shared" si="9"/>
        <v>111.58432671081677</v>
      </c>
    </row>
    <row r="41" spans="1:26" ht="30.75" customHeight="1">
      <c r="A41" s="29" t="s">
        <v>0</v>
      </c>
      <c r="B41" s="29" t="s">
        <v>46</v>
      </c>
      <c r="C41" s="29" t="s">
        <v>2</v>
      </c>
      <c r="D41" s="29" t="s">
        <v>48</v>
      </c>
      <c r="E41" s="14" t="s">
        <v>47</v>
      </c>
      <c r="F41" s="15">
        <v>2</v>
      </c>
      <c r="G41" s="15"/>
      <c r="H41" s="39">
        <f t="shared" si="1"/>
        <v>2</v>
      </c>
      <c r="I41" s="15"/>
      <c r="J41" s="39">
        <f t="shared" si="2"/>
        <v>2</v>
      </c>
      <c r="K41" s="15"/>
      <c r="L41" s="39">
        <f t="shared" si="3"/>
        <v>2</v>
      </c>
      <c r="M41" s="15"/>
      <c r="N41" s="39">
        <f t="shared" si="4"/>
        <v>2</v>
      </c>
      <c r="O41" s="15"/>
      <c r="P41" s="39">
        <f t="shared" si="5"/>
        <v>2</v>
      </c>
      <c r="Q41" s="15"/>
      <c r="R41" s="39">
        <f t="shared" si="6"/>
        <v>2</v>
      </c>
      <c r="S41" s="15"/>
      <c r="T41" s="39">
        <f t="shared" si="7"/>
        <v>2</v>
      </c>
      <c r="U41" s="15"/>
      <c r="V41" s="39">
        <f t="shared" si="8"/>
        <v>2</v>
      </c>
      <c r="W41" s="15">
        <v>6.4</v>
      </c>
      <c r="X41" s="39">
        <f t="shared" si="10"/>
        <v>8.4</v>
      </c>
      <c r="Y41" s="39">
        <v>8.8637499999999996</v>
      </c>
      <c r="Z41" s="45">
        <f t="shared" si="9"/>
        <v>105.52083333333333</v>
      </c>
    </row>
    <row r="42" spans="1:26" ht="48.75" customHeight="1">
      <c r="A42" s="5" t="s">
        <v>0</v>
      </c>
      <c r="B42" s="5" t="s">
        <v>217</v>
      </c>
      <c r="C42" s="5" t="s">
        <v>2</v>
      </c>
      <c r="D42" s="5" t="s">
        <v>48</v>
      </c>
      <c r="E42" s="6" t="s">
        <v>218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56"/>
      <c r="Q42" s="9"/>
      <c r="R42" s="9"/>
      <c r="S42" s="9"/>
      <c r="T42" s="56"/>
      <c r="U42" s="9"/>
      <c r="V42" s="9"/>
      <c r="W42" s="9">
        <v>15</v>
      </c>
      <c r="X42" s="39">
        <f t="shared" si="10"/>
        <v>15</v>
      </c>
      <c r="Y42" s="39">
        <v>15</v>
      </c>
      <c r="Z42" s="45">
        <f t="shared" si="9"/>
        <v>100</v>
      </c>
    </row>
    <row r="43" spans="1:26" ht="110.25">
      <c r="A43" s="29" t="s">
        <v>0</v>
      </c>
      <c r="B43" s="29" t="s">
        <v>49</v>
      </c>
      <c r="C43" s="29" t="s">
        <v>2</v>
      </c>
      <c r="D43" s="29" t="s">
        <v>48</v>
      </c>
      <c r="E43" s="13" t="s">
        <v>122</v>
      </c>
      <c r="F43" s="15">
        <v>30</v>
      </c>
      <c r="G43" s="15"/>
      <c r="H43" s="39">
        <f t="shared" si="1"/>
        <v>30</v>
      </c>
      <c r="I43" s="15"/>
      <c r="J43" s="39">
        <f t="shared" si="2"/>
        <v>30</v>
      </c>
      <c r="K43" s="15"/>
      <c r="L43" s="39">
        <f t="shared" si="3"/>
        <v>30</v>
      </c>
      <c r="M43" s="15"/>
      <c r="N43" s="39">
        <f t="shared" si="4"/>
        <v>30</v>
      </c>
      <c r="O43" s="15"/>
      <c r="P43" s="39">
        <f t="shared" si="5"/>
        <v>30</v>
      </c>
      <c r="Q43" s="15"/>
      <c r="R43" s="39">
        <f t="shared" si="6"/>
        <v>30</v>
      </c>
      <c r="S43" s="15"/>
      <c r="T43" s="39">
        <f t="shared" si="7"/>
        <v>30</v>
      </c>
      <c r="U43" s="15"/>
      <c r="V43" s="39">
        <f t="shared" si="8"/>
        <v>30</v>
      </c>
      <c r="W43" s="15">
        <v>5</v>
      </c>
      <c r="X43" s="39">
        <f t="shared" si="10"/>
        <v>35</v>
      </c>
      <c r="Y43" s="39">
        <v>36</v>
      </c>
      <c r="Z43" s="45">
        <f t="shared" si="9"/>
        <v>102.85714285714285</v>
      </c>
    </row>
    <row r="44" spans="1:26" ht="63">
      <c r="A44" s="29" t="s">
        <v>0</v>
      </c>
      <c r="B44" s="29" t="s">
        <v>163</v>
      </c>
      <c r="C44" s="29" t="s">
        <v>2</v>
      </c>
      <c r="D44" s="29" t="s">
        <v>48</v>
      </c>
      <c r="E44" s="30" t="s">
        <v>164</v>
      </c>
      <c r="F44" s="15">
        <v>14</v>
      </c>
      <c r="G44" s="15"/>
      <c r="H44" s="39">
        <f t="shared" si="1"/>
        <v>14</v>
      </c>
      <c r="I44" s="15"/>
      <c r="J44" s="39">
        <f t="shared" si="2"/>
        <v>14</v>
      </c>
      <c r="K44" s="15"/>
      <c r="L44" s="39">
        <f t="shared" si="3"/>
        <v>14</v>
      </c>
      <c r="M44" s="15"/>
      <c r="N44" s="39">
        <f t="shared" si="4"/>
        <v>14</v>
      </c>
      <c r="O44" s="15"/>
      <c r="P44" s="39">
        <f t="shared" si="5"/>
        <v>14</v>
      </c>
      <c r="Q44" s="15"/>
      <c r="R44" s="39">
        <f t="shared" si="6"/>
        <v>14</v>
      </c>
      <c r="S44" s="15"/>
      <c r="T44" s="39">
        <f t="shared" si="7"/>
        <v>14</v>
      </c>
      <c r="U44" s="15"/>
      <c r="V44" s="39">
        <f t="shared" si="8"/>
        <v>14</v>
      </c>
      <c r="W44" s="15">
        <v>-13</v>
      </c>
      <c r="X44" s="39">
        <f t="shared" si="10"/>
        <v>1</v>
      </c>
      <c r="Y44" s="39">
        <v>1</v>
      </c>
      <c r="Z44" s="45">
        <f t="shared" si="9"/>
        <v>100</v>
      </c>
    </row>
    <row r="45" spans="1:26" ht="63">
      <c r="A45" s="29" t="s">
        <v>0</v>
      </c>
      <c r="B45" s="29" t="s">
        <v>50</v>
      </c>
      <c r="C45" s="29" t="s">
        <v>2</v>
      </c>
      <c r="D45" s="29" t="s">
        <v>48</v>
      </c>
      <c r="E45" s="14" t="s">
        <v>51</v>
      </c>
      <c r="F45" s="15">
        <v>15</v>
      </c>
      <c r="G45" s="15"/>
      <c r="H45" s="39">
        <f t="shared" si="1"/>
        <v>15</v>
      </c>
      <c r="I45" s="15"/>
      <c r="J45" s="39">
        <f t="shared" si="2"/>
        <v>15</v>
      </c>
      <c r="K45" s="15"/>
      <c r="L45" s="39">
        <f t="shared" si="3"/>
        <v>15</v>
      </c>
      <c r="M45" s="15"/>
      <c r="N45" s="39">
        <f t="shared" si="4"/>
        <v>15</v>
      </c>
      <c r="O45" s="15"/>
      <c r="P45" s="39">
        <f t="shared" si="5"/>
        <v>15</v>
      </c>
      <c r="Q45" s="15"/>
      <c r="R45" s="39">
        <f t="shared" si="6"/>
        <v>15</v>
      </c>
      <c r="S45" s="15"/>
      <c r="T45" s="39">
        <f t="shared" si="7"/>
        <v>15</v>
      </c>
      <c r="U45" s="15"/>
      <c r="V45" s="39">
        <f t="shared" si="8"/>
        <v>15</v>
      </c>
      <c r="W45" s="15">
        <v>-14</v>
      </c>
      <c r="X45" s="39">
        <f t="shared" si="10"/>
        <v>1</v>
      </c>
      <c r="Y45" s="39">
        <v>1</v>
      </c>
      <c r="Z45" s="45">
        <f t="shared" si="9"/>
        <v>100</v>
      </c>
    </row>
    <row r="46" spans="1:26" ht="31.5">
      <c r="A46" s="29" t="s">
        <v>0</v>
      </c>
      <c r="B46" s="29" t="s">
        <v>52</v>
      </c>
      <c r="C46" s="29" t="s">
        <v>2</v>
      </c>
      <c r="D46" s="29" t="s">
        <v>48</v>
      </c>
      <c r="E46" s="14" t="s">
        <v>53</v>
      </c>
      <c r="F46" s="15">
        <v>198</v>
      </c>
      <c r="G46" s="15"/>
      <c r="H46" s="39">
        <f t="shared" si="1"/>
        <v>198</v>
      </c>
      <c r="I46" s="15"/>
      <c r="J46" s="39">
        <f t="shared" si="2"/>
        <v>198</v>
      </c>
      <c r="K46" s="15"/>
      <c r="L46" s="39">
        <f t="shared" si="3"/>
        <v>198</v>
      </c>
      <c r="M46" s="15"/>
      <c r="N46" s="39">
        <f t="shared" si="4"/>
        <v>198</v>
      </c>
      <c r="O46" s="15"/>
      <c r="P46" s="39">
        <f t="shared" si="5"/>
        <v>198</v>
      </c>
      <c r="Q46" s="15"/>
      <c r="R46" s="39">
        <f t="shared" si="6"/>
        <v>198</v>
      </c>
      <c r="S46" s="15"/>
      <c r="T46" s="39">
        <f t="shared" si="7"/>
        <v>198</v>
      </c>
      <c r="U46" s="15"/>
      <c r="V46" s="39">
        <f t="shared" si="8"/>
        <v>198</v>
      </c>
      <c r="W46" s="15">
        <v>-122.5</v>
      </c>
      <c r="X46" s="39">
        <f t="shared" si="10"/>
        <v>75.5</v>
      </c>
      <c r="Y46" s="39">
        <v>89.779349999999994</v>
      </c>
      <c r="Z46" s="45">
        <f t="shared" si="9"/>
        <v>118.91304635761588</v>
      </c>
    </row>
    <row r="47" spans="1:26" ht="22.5" customHeight="1">
      <c r="A47" s="17" t="s">
        <v>0</v>
      </c>
      <c r="B47" s="17" t="s">
        <v>54</v>
      </c>
      <c r="C47" s="17" t="s">
        <v>2</v>
      </c>
      <c r="D47" s="17" t="s">
        <v>0</v>
      </c>
      <c r="E47" s="18" t="s">
        <v>55</v>
      </c>
      <c r="F47" s="23" t="e">
        <f>F48</f>
        <v>#REF!</v>
      </c>
      <c r="G47" s="23">
        <f>G48+G121</f>
        <v>4862.7600000000011</v>
      </c>
      <c r="H47" s="44" t="e">
        <f t="shared" si="1"/>
        <v>#REF!</v>
      </c>
      <c r="I47" s="23">
        <f>I48+I121</f>
        <v>0</v>
      </c>
      <c r="J47" s="44" t="e">
        <f t="shared" si="2"/>
        <v>#REF!</v>
      </c>
      <c r="K47" s="23">
        <f>K48+K121+K125</f>
        <v>2057.8905</v>
      </c>
      <c r="L47" s="44" t="e">
        <f t="shared" si="3"/>
        <v>#REF!</v>
      </c>
      <c r="M47" s="23">
        <f>M48+M121+M125</f>
        <v>0</v>
      </c>
      <c r="N47" s="44" t="e">
        <f t="shared" si="4"/>
        <v>#REF!</v>
      </c>
      <c r="O47" s="23">
        <f>O48+O121+O125</f>
        <v>408.55</v>
      </c>
      <c r="P47" s="44" t="e">
        <f t="shared" si="5"/>
        <v>#REF!</v>
      </c>
      <c r="Q47" s="23">
        <f>Q48+Q121+Q125</f>
        <v>1160.0600000000002</v>
      </c>
      <c r="R47" s="44" t="e">
        <f t="shared" si="6"/>
        <v>#REF!</v>
      </c>
      <c r="S47" s="23">
        <f>S48+S121+S125</f>
        <v>-766.53599999999972</v>
      </c>
      <c r="T47" s="44" t="e">
        <f t="shared" si="7"/>
        <v>#REF!</v>
      </c>
      <c r="U47" s="23">
        <f>U48+U121+U125</f>
        <v>0</v>
      </c>
      <c r="V47" s="44" t="e">
        <f t="shared" si="8"/>
        <v>#REF!</v>
      </c>
      <c r="W47" s="23">
        <f>W48+W121+W125</f>
        <v>1805.2440000000001</v>
      </c>
      <c r="X47" s="44">
        <f>X48</f>
        <v>119625.06849999999</v>
      </c>
      <c r="Y47" s="44">
        <f>Y48</f>
        <v>118639.20018</v>
      </c>
      <c r="Z47" s="44">
        <f t="shared" si="9"/>
        <v>99.175868124999241</v>
      </c>
    </row>
    <row r="48" spans="1:26" ht="31.5">
      <c r="A48" s="3" t="s">
        <v>0</v>
      </c>
      <c r="B48" s="3" t="s">
        <v>58</v>
      </c>
      <c r="C48" s="3" t="s">
        <v>2</v>
      </c>
      <c r="D48" s="3" t="s">
        <v>0</v>
      </c>
      <c r="E48" s="4" t="s">
        <v>59</v>
      </c>
      <c r="F48" s="8" t="e">
        <f>F49+F52+F77+F110</f>
        <v>#REF!</v>
      </c>
      <c r="G48" s="8">
        <f>G49+G52+G77</f>
        <v>4807.7600000000011</v>
      </c>
      <c r="H48" s="40" t="e">
        <f t="shared" si="1"/>
        <v>#REF!</v>
      </c>
      <c r="I48" s="8">
        <f>I49+I52+I77</f>
        <v>0</v>
      </c>
      <c r="J48" s="40" t="e">
        <f t="shared" si="2"/>
        <v>#REF!</v>
      </c>
      <c r="K48" s="8">
        <f>K49+K52+K77</f>
        <v>2065.85</v>
      </c>
      <c r="L48" s="40" t="e">
        <f t="shared" si="3"/>
        <v>#REF!</v>
      </c>
      <c r="M48" s="8">
        <f>M49+M52+M77</f>
        <v>0</v>
      </c>
      <c r="N48" s="40" t="e">
        <f t="shared" si="4"/>
        <v>#REF!</v>
      </c>
      <c r="O48" s="8">
        <f>O49+O52+O77</f>
        <v>8.5500000000000007</v>
      </c>
      <c r="P48" s="40" t="e">
        <f t="shared" si="5"/>
        <v>#REF!</v>
      </c>
      <c r="Q48" s="8">
        <f>Q49+Q52+Q77</f>
        <v>1155.0600000000002</v>
      </c>
      <c r="R48" s="40" t="e">
        <f t="shared" si="6"/>
        <v>#REF!</v>
      </c>
      <c r="S48" s="8">
        <f>S49+S52+S77</f>
        <v>-766.53599999999972</v>
      </c>
      <c r="T48" s="40" t="e">
        <f t="shared" si="7"/>
        <v>#REF!</v>
      </c>
      <c r="U48" s="8">
        <f>U49+U52+U77</f>
        <v>0</v>
      </c>
      <c r="V48" s="40" t="e">
        <f t="shared" si="8"/>
        <v>#REF!</v>
      </c>
      <c r="W48" s="8">
        <f>W49+W52+W77</f>
        <v>1805.2440000000001</v>
      </c>
      <c r="X48" s="40">
        <f>X49+X52+X77+X121+X125</f>
        <v>119625.06849999999</v>
      </c>
      <c r="Y48" s="40">
        <f>Y49+Y52+Y77+Y121+Y125</f>
        <v>118639.20018</v>
      </c>
      <c r="Z48" s="46">
        <f t="shared" si="9"/>
        <v>99.175868124999241</v>
      </c>
    </row>
    <row r="49" spans="1:26" ht="18" customHeight="1">
      <c r="A49" s="3" t="s">
        <v>0</v>
      </c>
      <c r="B49" s="3" t="s">
        <v>168</v>
      </c>
      <c r="C49" s="3" t="s">
        <v>2</v>
      </c>
      <c r="D49" s="3" t="s">
        <v>57</v>
      </c>
      <c r="E49" s="4" t="s">
        <v>165</v>
      </c>
      <c r="F49" s="8">
        <f>F50</f>
        <v>26760</v>
      </c>
      <c r="G49" s="8">
        <f>G50+G51</f>
        <v>0</v>
      </c>
      <c r="H49" s="40">
        <f t="shared" si="1"/>
        <v>26760</v>
      </c>
      <c r="I49" s="8">
        <f>I50+I51</f>
        <v>0</v>
      </c>
      <c r="J49" s="40">
        <f t="shared" si="2"/>
        <v>26760</v>
      </c>
      <c r="K49" s="8">
        <f>K50+K51</f>
        <v>0</v>
      </c>
      <c r="L49" s="40">
        <f t="shared" si="3"/>
        <v>26760</v>
      </c>
      <c r="M49" s="8">
        <f>M50+M51</f>
        <v>0</v>
      </c>
      <c r="N49" s="40">
        <f t="shared" si="4"/>
        <v>26760</v>
      </c>
      <c r="O49" s="8">
        <f>O50+O51</f>
        <v>0</v>
      </c>
      <c r="P49" s="40">
        <f t="shared" si="5"/>
        <v>26760</v>
      </c>
      <c r="Q49" s="8">
        <f>Q50+Q51</f>
        <v>0</v>
      </c>
      <c r="R49" s="40">
        <f t="shared" si="6"/>
        <v>26760</v>
      </c>
      <c r="S49" s="8">
        <f>S50+S51</f>
        <v>0</v>
      </c>
      <c r="T49" s="40">
        <f t="shared" si="7"/>
        <v>26760</v>
      </c>
      <c r="U49" s="8">
        <f>U50+U51</f>
        <v>0</v>
      </c>
      <c r="V49" s="40">
        <f t="shared" si="8"/>
        <v>26760</v>
      </c>
      <c r="W49" s="8">
        <f>W50+W51</f>
        <v>0</v>
      </c>
      <c r="X49" s="40">
        <f>X50</f>
        <v>26760</v>
      </c>
      <c r="Y49" s="40">
        <f>Y50</f>
        <v>26760</v>
      </c>
      <c r="Z49" s="46">
        <f t="shared" si="9"/>
        <v>100</v>
      </c>
    </row>
    <row r="50" spans="1:26" ht="15.75">
      <c r="A50" s="5" t="s">
        <v>0</v>
      </c>
      <c r="B50" s="5" t="s">
        <v>167</v>
      </c>
      <c r="C50" s="5" t="s">
        <v>2</v>
      </c>
      <c r="D50" s="5" t="s">
        <v>57</v>
      </c>
      <c r="E50" s="6" t="s">
        <v>93</v>
      </c>
      <c r="F50" s="9">
        <f>F51</f>
        <v>26760</v>
      </c>
      <c r="G50" s="9"/>
      <c r="H50" s="39">
        <f t="shared" si="1"/>
        <v>26760</v>
      </c>
      <c r="I50" s="9"/>
      <c r="J50" s="39">
        <f t="shared" si="2"/>
        <v>26760</v>
      </c>
      <c r="K50" s="9"/>
      <c r="L50" s="39">
        <f t="shared" si="3"/>
        <v>26760</v>
      </c>
      <c r="M50" s="9"/>
      <c r="N50" s="39">
        <f t="shared" si="4"/>
        <v>26760</v>
      </c>
      <c r="O50" s="9"/>
      <c r="P50" s="39">
        <f t="shared" si="5"/>
        <v>26760</v>
      </c>
      <c r="Q50" s="9"/>
      <c r="R50" s="39">
        <f t="shared" si="6"/>
        <v>26760</v>
      </c>
      <c r="S50" s="9"/>
      <c r="T50" s="39">
        <f t="shared" si="7"/>
        <v>26760</v>
      </c>
      <c r="U50" s="9"/>
      <c r="V50" s="39">
        <f t="shared" si="8"/>
        <v>26760</v>
      </c>
      <c r="W50" s="9"/>
      <c r="X50" s="39">
        <f>X51</f>
        <v>26760</v>
      </c>
      <c r="Y50" s="39">
        <f>Y51</f>
        <v>26760</v>
      </c>
      <c r="Z50" s="45">
        <f t="shared" si="9"/>
        <v>100</v>
      </c>
    </row>
    <row r="51" spans="1:26" ht="31.5">
      <c r="A51" s="5" t="s">
        <v>56</v>
      </c>
      <c r="B51" s="5" t="s">
        <v>169</v>
      </c>
      <c r="C51" s="5" t="s">
        <v>2</v>
      </c>
      <c r="D51" s="5" t="s">
        <v>57</v>
      </c>
      <c r="E51" s="6" t="s">
        <v>94</v>
      </c>
      <c r="F51" s="9">
        <v>26760</v>
      </c>
      <c r="G51" s="9"/>
      <c r="H51" s="39">
        <f t="shared" si="1"/>
        <v>26760</v>
      </c>
      <c r="I51" s="9"/>
      <c r="J51" s="39">
        <f t="shared" si="2"/>
        <v>26760</v>
      </c>
      <c r="K51" s="9"/>
      <c r="L51" s="39">
        <f t="shared" si="3"/>
        <v>26760</v>
      </c>
      <c r="M51" s="9"/>
      <c r="N51" s="39">
        <f t="shared" si="4"/>
        <v>26760</v>
      </c>
      <c r="O51" s="9"/>
      <c r="P51" s="39">
        <f t="shared" si="5"/>
        <v>26760</v>
      </c>
      <c r="Q51" s="9"/>
      <c r="R51" s="39">
        <f t="shared" si="6"/>
        <v>26760</v>
      </c>
      <c r="S51" s="9"/>
      <c r="T51" s="39">
        <f t="shared" si="7"/>
        <v>26760</v>
      </c>
      <c r="U51" s="9"/>
      <c r="V51" s="39">
        <f t="shared" si="8"/>
        <v>26760</v>
      </c>
      <c r="W51" s="9"/>
      <c r="X51" s="39">
        <f t="shared" si="10"/>
        <v>26760</v>
      </c>
      <c r="Y51" s="39">
        <f t="shared" si="10"/>
        <v>26760</v>
      </c>
      <c r="Z51" s="45">
        <f t="shared" si="9"/>
        <v>100</v>
      </c>
    </row>
    <row r="52" spans="1:26" ht="31.5">
      <c r="A52" s="3" t="s">
        <v>0</v>
      </c>
      <c r="B52" s="3" t="s">
        <v>60</v>
      </c>
      <c r="C52" s="3" t="s">
        <v>2</v>
      </c>
      <c r="D52" s="3" t="s">
        <v>57</v>
      </c>
      <c r="E52" s="4" t="s">
        <v>166</v>
      </c>
      <c r="F52" s="8">
        <f>F65++F69</f>
        <v>37088.6</v>
      </c>
      <c r="G52" s="8">
        <f>G65+G69</f>
        <v>1769.76</v>
      </c>
      <c r="H52" s="40">
        <f t="shared" si="1"/>
        <v>38858.36</v>
      </c>
      <c r="I52" s="8">
        <f>I65+I69</f>
        <v>0</v>
      </c>
      <c r="J52" s="40">
        <f t="shared" si="2"/>
        <v>38858.36</v>
      </c>
      <c r="K52" s="8">
        <f>K65+K69</f>
        <v>2094.6999999999998</v>
      </c>
      <c r="L52" s="40">
        <f t="shared" si="3"/>
        <v>40953.06</v>
      </c>
      <c r="M52" s="8">
        <f>M65+M69</f>
        <v>0</v>
      </c>
      <c r="N52" s="40">
        <f t="shared" si="4"/>
        <v>40953.06</v>
      </c>
      <c r="O52" s="8">
        <f t="shared" ref="O52:T52" si="11">O65+O69+O67</f>
        <v>8.5500000000000007</v>
      </c>
      <c r="P52" s="8">
        <f t="shared" si="11"/>
        <v>40961.61</v>
      </c>
      <c r="Q52" s="8">
        <f t="shared" si="11"/>
        <v>1159.7</v>
      </c>
      <c r="R52" s="8">
        <f t="shared" si="11"/>
        <v>42121.310000000005</v>
      </c>
      <c r="S52" s="8">
        <f t="shared" si="11"/>
        <v>358.60000000000025</v>
      </c>
      <c r="T52" s="8">
        <f t="shared" si="11"/>
        <v>42479.91</v>
      </c>
      <c r="U52" s="8">
        <f t="shared" ref="U52:V52" si="12">U65+U69+U67</f>
        <v>0</v>
      </c>
      <c r="V52" s="8">
        <f t="shared" si="12"/>
        <v>42479.91</v>
      </c>
      <c r="W52" s="8">
        <f t="shared" ref="W52" si="13">W65+W69+W67</f>
        <v>2083.4</v>
      </c>
      <c r="X52" s="8">
        <f>X65+X67+X69</f>
        <v>44563.31</v>
      </c>
      <c r="Y52" s="8">
        <f>Y65+Y67+Y69</f>
        <v>43597.742729999998</v>
      </c>
      <c r="Z52" s="46">
        <f t="shared" si="9"/>
        <v>97.833268511697185</v>
      </c>
    </row>
    <row r="53" spans="1:26" ht="47.25" hidden="1">
      <c r="A53" s="3" t="s">
        <v>0</v>
      </c>
      <c r="B53" s="3" t="s">
        <v>142</v>
      </c>
      <c r="C53" s="3" t="s">
        <v>2</v>
      </c>
      <c r="D53" s="3" t="s">
        <v>57</v>
      </c>
      <c r="E53" s="4" t="s">
        <v>143</v>
      </c>
      <c r="F53" s="8" t="e">
        <f>#REF!+#REF!</f>
        <v>#REF!</v>
      </c>
      <c r="G53" s="8"/>
      <c r="H53" s="39" t="e">
        <f t="shared" si="1"/>
        <v>#REF!</v>
      </c>
      <c r="I53" s="8"/>
      <c r="J53" s="39" t="e">
        <f t="shared" si="2"/>
        <v>#REF!</v>
      </c>
      <c r="K53" s="8"/>
      <c r="L53" s="39" t="e">
        <f t="shared" si="3"/>
        <v>#REF!</v>
      </c>
      <c r="M53" s="8"/>
      <c r="N53" s="39" t="e">
        <f t="shared" si="4"/>
        <v>#REF!</v>
      </c>
      <c r="O53" s="8"/>
      <c r="P53" s="39" t="e">
        <f t="shared" si="5"/>
        <v>#REF!</v>
      </c>
      <c r="Q53" s="8"/>
      <c r="R53" s="39" t="e">
        <f t="shared" ref="R53:R66" si="14">P53+Q53</f>
        <v>#REF!</v>
      </c>
      <c r="S53" s="8"/>
      <c r="T53" s="39" t="e">
        <f t="shared" ref="T53:T66" si="15">R53+S53</f>
        <v>#REF!</v>
      </c>
      <c r="U53" s="8"/>
      <c r="V53" s="39" t="e">
        <f t="shared" ref="V53:V66" si="16">T53+U53</f>
        <v>#REF!</v>
      </c>
      <c r="W53" s="8"/>
      <c r="X53" s="39" t="e">
        <f t="shared" ref="X53:Y66" si="17">V53+W53</f>
        <v>#REF!</v>
      </c>
      <c r="Y53" s="39" t="e">
        <f t="shared" si="17"/>
        <v>#REF!</v>
      </c>
      <c r="Z53" s="46" t="e">
        <f t="shared" si="9"/>
        <v>#REF!</v>
      </c>
    </row>
    <row r="54" spans="1:26" ht="47.25" hidden="1">
      <c r="A54" s="5" t="s">
        <v>56</v>
      </c>
      <c r="B54" s="5" t="s">
        <v>144</v>
      </c>
      <c r="C54" s="5" t="s">
        <v>2</v>
      </c>
      <c r="D54" s="5" t="s">
        <v>57</v>
      </c>
      <c r="E54" s="6" t="s">
        <v>145</v>
      </c>
      <c r="F54" s="8" t="e">
        <f>#REF!+#REF!</f>
        <v>#REF!</v>
      </c>
      <c r="G54" s="8"/>
      <c r="H54" s="39" t="e">
        <f t="shared" si="1"/>
        <v>#REF!</v>
      </c>
      <c r="I54" s="8"/>
      <c r="J54" s="39" t="e">
        <f t="shared" si="2"/>
        <v>#REF!</v>
      </c>
      <c r="K54" s="8"/>
      <c r="L54" s="39" t="e">
        <f t="shared" si="3"/>
        <v>#REF!</v>
      </c>
      <c r="M54" s="8"/>
      <c r="N54" s="39" t="e">
        <f t="shared" si="4"/>
        <v>#REF!</v>
      </c>
      <c r="O54" s="8"/>
      <c r="P54" s="39" t="e">
        <f t="shared" si="5"/>
        <v>#REF!</v>
      </c>
      <c r="Q54" s="8"/>
      <c r="R54" s="39" t="e">
        <f t="shared" si="14"/>
        <v>#REF!</v>
      </c>
      <c r="S54" s="8"/>
      <c r="T54" s="39" t="e">
        <f t="shared" si="15"/>
        <v>#REF!</v>
      </c>
      <c r="U54" s="8"/>
      <c r="V54" s="39" t="e">
        <f t="shared" si="16"/>
        <v>#REF!</v>
      </c>
      <c r="W54" s="8"/>
      <c r="X54" s="39" t="e">
        <f t="shared" si="17"/>
        <v>#REF!</v>
      </c>
      <c r="Y54" s="39" t="e">
        <f t="shared" si="17"/>
        <v>#REF!</v>
      </c>
      <c r="Z54" s="46" t="e">
        <f t="shared" si="9"/>
        <v>#REF!</v>
      </c>
    </row>
    <row r="55" spans="1:26" ht="0.75" hidden="1" customHeight="1">
      <c r="A55" s="3" t="s">
        <v>0</v>
      </c>
      <c r="B55" s="3" t="s">
        <v>103</v>
      </c>
      <c r="C55" s="3" t="s">
        <v>2</v>
      </c>
      <c r="D55" s="3" t="s">
        <v>57</v>
      </c>
      <c r="E55" s="16" t="s">
        <v>108</v>
      </c>
      <c r="F55" s="8" t="e">
        <f>#REF!+#REF!</f>
        <v>#REF!</v>
      </c>
      <c r="G55" s="8"/>
      <c r="H55" s="39" t="e">
        <f t="shared" si="1"/>
        <v>#REF!</v>
      </c>
      <c r="I55" s="8"/>
      <c r="J55" s="39" t="e">
        <f t="shared" si="2"/>
        <v>#REF!</v>
      </c>
      <c r="K55" s="8"/>
      <c r="L55" s="39" t="e">
        <f t="shared" si="3"/>
        <v>#REF!</v>
      </c>
      <c r="M55" s="8"/>
      <c r="N55" s="39" t="e">
        <f t="shared" si="4"/>
        <v>#REF!</v>
      </c>
      <c r="O55" s="8"/>
      <c r="P55" s="39" t="e">
        <f t="shared" si="5"/>
        <v>#REF!</v>
      </c>
      <c r="Q55" s="8"/>
      <c r="R55" s="39" t="e">
        <f t="shared" si="14"/>
        <v>#REF!</v>
      </c>
      <c r="S55" s="8"/>
      <c r="T55" s="39" t="e">
        <f t="shared" si="15"/>
        <v>#REF!</v>
      </c>
      <c r="U55" s="8"/>
      <c r="V55" s="39" t="e">
        <f t="shared" si="16"/>
        <v>#REF!</v>
      </c>
      <c r="W55" s="8"/>
      <c r="X55" s="39" t="e">
        <f t="shared" si="17"/>
        <v>#REF!</v>
      </c>
      <c r="Y55" s="39" t="e">
        <f t="shared" si="17"/>
        <v>#REF!</v>
      </c>
      <c r="Z55" s="46" t="e">
        <f t="shared" si="9"/>
        <v>#REF!</v>
      </c>
    </row>
    <row r="56" spans="1:26" ht="94.5" hidden="1">
      <c r="A56" s="5" t="s">
        <v>0</v>
      </c>
      <c r="B56" s="5" t="s">
        <v>104</v>
      </c>
      <c r="C56" s="5" t="s">
        <v>2</v>
      </c>
      <c r="D56" s="5" t="s">
        <v>57</v>
      </c>
      <c r="E56" s="7" t="s">
        <v>110</v>
      </c>
      <c r="F56" s="8" t="e">
        <f>#REF!+#REF!</f>
        <v>#REF!</v>
      </c>
      <c r="G56" s="8"/>
      <c r="H56" s="39" t="e">
        <f t="shared" si="1"/>
        <v>#REF!</v>
      </c>
      <c r="I56" s="8"/>
      <c r="J56" s="39" t="e">
        <f t="shared" si="2"/>
        <v>#REF!</v>
      </c>
      <c r="K56" s="8"/>
      <c r="L56" s="39" t="e">
        <f t="shared" si="3"/>
        <v>#REF!</v>
      </c>
      <c r="M56" s="8"/>
      <c r="N56" s="39" t="e">
        <f t="shared" si="4"/>
        <v>#REF!</v>
      </c>
      <c r="O56" s="8"/>
      <c r="P56" s="39" t="e">
        <f t="shared" si="5"/>
        <v>#REF!</v>
      </c>
      <c r="Q56" s="8"/>
      <c r="R56" s="39" t="e">
        <f t="shared" si="14"/>
        <v>#REF!</v>
      </c>
      <c r="S56" s="8"/>
      <c r="T56" s="39" t="e">
        <f t="shared" si="15"/>
        <v>#REF!</v>
      </c>
      <c r="U56" s="8"/>
      <c r="V56" s="39" t="e">
        <f t="shared" si="16"/>
        <v>#REF!</v>
      </c>
      <c r="W56" s="8"/>
      <c r="X56" s="39" t="e">
        <f t="shared" si="17"/>
        <v>#REF!</v>
      </c>
      <c r="Y56" s="39" t="e">
        <f t="shared" si="17"/>
        <v>#REF!</v>
      </c>
      <c r="Z56" s="46" t="e">
        <f t="shared" si="9"/>
        <v>#REF!</v>
      </c>
    </row>
    <row r="57" spans="1:26" ht="78.75" hidden="1">
      <c r="A57" s="5" t="s">
        <v>56</v>
      </c>
      <c r="B57" s="5" t="s">
        <v>104</v>
      </c>
      <c r="C57" s="5" t="s">
        <v>105</v>
      </c>
      <c r="D57" s="5" t="s">
        <v>57</v>
      </c>
      <c r="E57" s="7" t="s">
        <v>112</v>
      </c>
      <c r="F57" s="8" t="e">
        <f>#REF!+#REF!</f>
        <v>#REF!</v>
      </c>
      <c r="G57" s="8"/>
      <c r="H57" s="39" t="e">
        <f t="shared" si="1"/>
        <v>#REF!</v>
      </c>
      <c r="I57" s="8"/>
      <c r="J57" s="39" t="e">
        <f t="shared" si="2"/>
        <v>#REF!</v>
      </c>
      <c r="K57" s="8"/>
      <c r="L57" s="39" t="e">
        <f t="shared" si="3"/>
        <v>#REF!</v>
      </c>
      <c r="M57" s="8"/>
      <c r="N57" s="39" t="e">
        <f t="shared" si="4"/>
        <v>#REF!</v>
      </c>
      <c r="O57" s="8"/>
      <c r="P57" s="39" t="e">
        <f t="shared" si="5"/>
        <v>#REF!</v>
      </c>
      <c r="Q57" s="8"/>
      <c r="R57" s="39" t="e">
        <f t="shared" si="14"/>
        <v>#REF!</v>
      </c>
      <c r="S57" s="8"/>
      <c r="T57" s="39" t="e">
        <f t="shared" si="15"/>
        <v>#REF!</v>
      </c>
      <c r="U57" s="8"/>
      <c r="V57" s="39" t="e">
        <f t="shared" si="16"/>
        <v>#REF!</v>
      </c>
      <c r="W57" s="8"/>
      <c r="X57" s="39" t="e">
        <f t="shared" si="17"/>
        <v>#REF!</v>
      </c>
      <c r="Y57" s="39" t="e">
        <f t="shared" si="17"/>
        <v>#REF!</v>
      </c>
      <c r="Z57" s="46" t="e">
        <f t="shared" si="9"/>
        <v>#REF!</v>
      </c>
    </row>
    <row r="58" spans="1:26" ht="93.75" hidden="1" customHeight="1">
      <c r="A58" s="5" t="s">
        <v>26</v>
      </c>
      <c r="B58" s="5" t="s">
        <v>104</v>
      </c>
      <c r="C58" s="5" t="s">
        <v>105</v>
      </c>
      <c r="D58" s="5" t="s">
        <v>57</v>
      </c>
      <c r="E58" s="7" t="s">
        <v>112</v>
      </c>
      <c r="F58" s="8" t="e">
        <f>#REF!+#REF!</f>
        <v>#REF!</v>
      </c>
      <c r="G58" s="8"/>
      <c r="H58" s="39" t="e">
        <f t="shared" si="1"/>
        <v>#REF!</v>
      </c>
      <c r="I58" s="8"/>
      <c r="J58" s="39" t="e">
        <f t="shared" si="2"/>
        <v>#REF!</v>
      </c>
      <c r="K58" s="8"/>
      <c r="L58" s="39" t="e">
        <f t="shared" si="3"/>
        <v>#REF!</v>
      </c>
      <c r="M58" s="8"/>
      <c r="N58" s="39" t="e">
        <f t="shared" si="4"/>
        <v>#REF!</v>
      </c>
      <c r="O58" s="8"/>
      <c r="P58" s="39" t="e">
        <f t="shared" si="5"/>
        <v>#REF!</v>
      </c>
      <c r="Q58" s="8"/>
      <c r="R58" s="39" t="e">
        <f t="shared" si="14"/>
        <v>#REF!</v>
      </c>
      <c r="S58" s="8"/>
      <c r="T58" s="39" t="e">
        <f t="shared" si="15"/>
        <v>#REF!</v>
      </c>
      <c r="U58" s="8"/>
      <c r="V58" s="39" t="e">
        <f t="shared" si="16"/>
        <v>#REF!</v>
      </c>
      <c r="W58" s="8"/>
      <c r="X58" s="39" t="e">
        <f t="shared" si="17"/>
        <v>#REF!</v>
      </c>
      <c r="Y58" s="39" t="e">
        <f t="shared" si="17"/>
        <v>#REF!</v>
      </c>
      <c r="Z58" s="46" t="e">
        <f t="shared" si="9"/>
        <v>#REF!</v>
      </c>
    </row>
    <row r="59" spans="1:26" ht="78.75" hidden="1">
      <c r="A59" s="3" t="s">
        <v>0</v>
      </c>
      <c r="B59" s="3" t="s">
        <v>106</v>
      </c>
      <c r="C59" s="3" t="s">
        <v>2</v>
      </c>
      <c r="D59" s="3" t="s">
        <v>57</v>
      </c>
      <c r="E59" s="16" t="s">
        <v>109</v>
      </c>
      <c r="F59" s="8" t="e">
        <f>#REF!+#REF!</f>
        <v>#REF!</v>
      </c>
      <c r="G59" s="8"/>
      <c r="H59" s="39" t="e">
        <f t="shared" si="1"/>
        <v>#REF!</v>
      </c>
      <c r="I59" s="8"/>
      <c r="J59" s="39" t="e">
        <f t="shared" si="2"/>
        <v>#REF!</v>
      </c>
      <c r="K59" s="8"/>
      <c r="L59" s="39" t="e">
        <f t="shared" si="3"/>
        <v>#REF!</v>
      </c>
      <c r="M59" s="8"/>
      <c r="N59" s="39" t="e">
        <f t="shared" si="4"/>
        <v>#REF!</v>
      </c>
      <c r="O59" s="8"/>
      <c r="P59" s="39" t="e">
        <f t="shared" si="5"/>
        <v>#REF!</v>
      </c>
      <c r="Q59" s="8"/>
      <c r="R59" s="39" t="e">
        <f t="shared" si="14"/>
        <v>#REF!</v>
      </c>
      <c r="S59" s="8"/>
      <c r="T59" s="39" t="e">
        <f t="shared" si="15"/>
        <v>#REF!</v>
      </c>
      <c r="U59" s="8"/>
      <c r="V59" s="39" t="e">
        <f t="shared" si="16"/>
        <v>#REF!</v>
      </c>
      <c r="W59" s="8"/>
      <c r="X59" s="39" t="e">
        <f t="shared" si="17"/>
        <v>#REF!</v>
      </c>
      <c r="Y59" s="39" t="e">
        <f t="shared" si="17"/>
        <v>#REF!</v>
      </c>
      <c r="Z59" s="46" t="e">
        <f t="shared" si="9"/>
        <v>#REF!</v>
      </c>
    </row>
    <row r="60" spans="1:26" ht="82.5" hidden="1" customHeight="1">
      <c r="A60" s="5" t="s">
        <v>0</v>
      </c>
      <c r="B60" s="5" t="s">
        <v>107</v>
      </c>
      <c r="C60" s="5" t="s">
        <v>2</v>
      </c>
      <c r="D60" s="5" t="s">
        <v>57</v>
      </c>
      <c r="E60" s="7" t="s">
        <v>111</v>
      </c>
      <c r="F60" s="8" t="e">
        <f>#REF!+#REF!</f>
        <v>#REF!</v>
      </c>
      <c r="G60" s="8"/>
      <c r="H60" s="39" t="e">
        <f t="shared" si="1"/>
        <v>#REF!</v>
      </c>
      <c r="I60" s="8"/>
      <c r="J60" s="39" t="e">
        <f t="shared" si="2"/>
        <v>#REF!</v>
      </c>
      <c r="K60" s="8"/>
      <c r="L60" s="39" t="e">
        <f t="shared" si="3"/>
        <v>#REF!</v>
      </c>
      <c r="M60" s="8"/>
      <c r="N60" s="39" t="e">
        <f t="shared" si="4"/>
        <v>#REF!</v>
      </c>
      <c r="O60" s="8"/>
      <c r="P60" s="39" t="e">
        <f t="shared" si="5"/>
        <v>#REF!</v>
      </c>
      <c r="Q60" s="8"/>
      <c r="R60" s="39" t="e">
        <f t="shared" si="14"/>
        <v>#REF!</v>
      </c>
      <c r="S60" s="8"/>
      <c r="T60" s="39" t="e">
        <f t="shared" si="15"/>
        <v>#REF!</v>
      </c>
      <c r="U60" s="8"/>
      <c r="V60" s="39" t="e">
        <f t="shared" si="16"/>
        <v>#REF!</v>
      </c>
      <c r="W60" s="8"/>
      <c r="X60" s="39" t="e">
        <f t="shared" si="17"/>
        <v>#REF!</v>
      </c>
      <c r="Y60" s="39" t="e">
        <f t="shared" si="17"/>
        <v>#REF!</v>
      </c>
      <c r="Z60" s="46" t="e">
        <f t="shared" si="9"/>
        <v>#REF!</v>
      </c>
    </row>
    <row r="61" spans="1:26" ht="56.25" hidden="1" customHeight="1">
      <c r="A61" s="5" t="s">
        <v>56</v>
      </c>
      <c r="B61" s="5" t="s">
        <v>107</v>
      </c>
      <c r="C61" s="5" t="s">
        <v>105</v>
      </c>
      <c r="D61" s="5" t="s">
        <v>57</v>
      </c>
      <c r="E61" s="7" t="s">
        <v>113</v>
      </c>
      <c r="F61" s="8" t="e">
        <f>#REF!+#REF!</f>
        <v>#REF!</v>
      </c>
      <c r="G61" s="8"/>
      <c r="H61" s="39" t="e">
        <f t="shared" si="1"/>
        <v>#REF!</v>
      </c>
      <c r="I61" s="8"/>
      <c r="J61" s="39" t="e">
        <f t="shared" si="2"/>
        <v>#REF!</v>
      </c>
      <c r="K61" s="8"/>
      <c r="L61" s="39" t="e">
        <f t="shared" si="3"/>
        <v>#REF!</v>
      </c>
      <c r="M61" s="8"/>
      <c r="N61" s="39" t="e">
        <f t="shared" si="4"/>
        <v>#REF!</v>
      </c>
      <c r="O61" s="8"/>
      <c r="P61" s="39" t="e">
        <f t="shared" si="5"/>
        <v>#REF!</v>
      </c>
      <c r="Q61" s="8"/>
      <c r="R61" s="39" t="e">
        <f t="shared" si="14"/>
        <v>#REF!</v>
      </c>
      <c r="S61" s="8"/>
      <c r="T61" s="39" t="e">
        <f t="shared" si="15"/>
        <v>#REF!</v>
      </c>
      <c r="U61" s="8"/>
      <c r="V61" s="39" t="e">
        <f t="shared" si="16"/>
        <v>#REF!</v>
      </c>
      <c r="W61" s="8"/>
      <c r="X61" s="39" t="e">
        <f t="shared" si="17"/>
        <v>#REF!</v>
      </c>
      <c r="Y61" s="39" t="e">
        <f t="shared" si="17"/>
        <v>#REF!</v>
      </c>
      <c r="Z61" s="46" t="e">
        <f t="shared" si="9"/>
        <v>#REF!</v>
      </c>
    </row>
    <row r="62" spans="1:26" ht="56.25" hidden="1" customHeight="1">
      <c r="A62" s="5" t="s">
        <v>26</v>
      </c>
      <c r="B62" s="5" t="s">
        <v>107</v>
      </c>
      <c r="C62" s="5" t="s">
        <v>105</v>
      </c>
      <c r="D62" s="5" t="s">
        <v>57</v>
      </c>
      <c r="E62" s="7" t="s">
        <v>113</v>
      </c>
      <c r="F62" s="8" t="e">
        <f>#REF!+#REF!</f>
        <v>#REF!</v>
      </c>
      <c r="G62" s="8"/>
      <c r="H62" s="39" t="e">
        <f t="shared" si="1"/>
        <v>#REF!</v>
      </c>
      <c r="I62" s="8"/>
      <c r="J62" s="39" t="e">
        <f t="shared" si="2"/>
        <v>#REF!</v>
      </c>
      <c r="K62" s="8"/>
      <c r="L62" s="39" t="e">
        <f t="shared" si="3"/>
        <v>#REF!</v>
      </c>
      <c r="M62" s="8"/>
      <c r="N62" s="39" t="e">
        <f t="shared" si="4"/>
        <v>#REF!</v>
      </c>
      <c r="O62" s="8"/>
      <c r="P62" s="39" t="e">
        <f t="shared" si="5"/>
        <v>#REF!</v>
      </c>
      <c r="Q62" s="8"/>
      <c r="R62" s="39" t="e">
        <f t="shared" si="14"/>
        <v>#REF!</v>
      </c>
      <c r="S62" s="8"/>
      <c r="T62" s="39" t="e">
        <f t="shared" si="15"/>
        <v>#REF!</v>
      </c>
      <c r="U62" s="8"/>
      <c r="V62" s="39" t="e">
        <f t="shared" si="16"/>
        <v>#REF!</v>
      </c>
      <c r="W62" s="8"/>
      <c r="X62" s="39" t="e">
        <f t="shared" si="17"/>
        <v>#REF!</v>
      </c>
      <c r="Y62" s="39" t="e">
        <f t="shared" si="17"/>
        <v>#REF!</v>
      </c>
      <c r="Z62" s="46" t="e">
        <f t="shared" si="9"/>
        <v>#REF!</v>
      </c>
    </row>
    <row r="63" spans="1:26" ht="66.75" hidden="1" customHeight="1">
      <c r="A63" s="3" t="s">
        <v>0</v>
      </c>
      <c r="B63" s="3" t="s">
        <v>126</v>
      </c>
      <c r="C63" s="3" t="s">
        <v>2</v>
      </c>
      <c r="D63" s="3" t="s">
        <v>57</v>
      </c>
      <c r="E63" s="16" t="s">
        <v>127</v>
      </c>
      <c r="F63" s="8" t="e">
        <f>#REF!+#REF!</f>
        <v>#REF!</v>
      </c>
      <c r="G63" s="8"/>
      <c r="H63" s="39" t="e">
        <f t="shared" si="1"/>
        <v>#REF!</v>
      </c>
      <c r="I63" s="8"/>
      <c r="J63" s="39" t="e">
        <f t="shared" si="2"/>
        <v>#REF!</v>
      </c>
      <c r="K63" s="8"/>
      <c r="L63" s="39" t="e">
        <f t="shared" si="3"/>
        <v>#REF!</v>
      </c>
      <c r="M63" s="8"/>
      <c r="N63" s="39" t="e">
        <f t="shared" si="4"/>
        <v>#REF!</v>
      </c>
      <c r="O63" s="8"/>
      <c r="P63" s="39" t="e">
        <f t="shared" si="5"/>
        <v>#REF!</v>
      </c>
      <c r="Q63" s="8"/>
      <c r="R63" s="39" t="e">
        <f t="shared" si="14"/>
        <v>#REF!</v>
      </c>
      <c r="S63" s="8"/>
      <c r="T63" s="39" t="e">
        <f t="shared" si="15"/>
        <v>#REF!</v>
      </c>
      <c r="U63" s="8"/>
      <c r="V63" s="39" t="e">
        <f t="shared" si="16"/>
        <v>#REF!</v>
      </c>
      <c r="W63" s="8"/>
      <c r="X63" s="39" t="e">
        <f t="shared" si="17"/>
        <v>#REF!</v>
      </c>
      <c r="Y63" s="39" t="e">
        <f t="shared" si="17"/>
        <v>#REF!</v>
      </c>
      <c r="Z63" s="46" t="e">
        <f t="shared" si="9"/>
        <v>#REF!</v>
      </c>
    </row>
    <row r="64" spans="1:26" ht="65.25" hidden="1" customHeight="1">
      <c r="A64" s="5" t="s">
        <v>35</v>
      </c>
      <c r="B64" s="5" t="s">
        <v>128</v>
      </c>
      <c r="C64" s="5" t="s">
        <v>2</v>
      </c>
      <c r="D64" s="5" t="s">
        <v>57</v>
      </c>
      <c r="E64" s="7" t="s">
        <v>129</v>
      </c>
      <c r="F64" s="8" t="e">
        <f>#REF!+#REF!</f>
        <v>#REF!</v>
      </c>
      <c r="G64" s="8"/>
      <c r="H64" s="39" t="e">
        <f t="shared" si="1"/>
        <v>#REF!</v>
      </c>
      <c r="I64" s="8"/>
      <c r="J64" s="39" t="e">
        <f t="shared" si="2"/>
        <v>#REF!</v>
      </c>
      <c r="K64" s="8"/>
      <c r="L64" s="39" t="e">
        <f t="shared" si="3"/>
        <v>#REF!</v>
      </c>
      <c r="M64" s="8"/>
      <c r="N64" s="39" t="e">
        <f t="shared" si="4"/>
        <v>#REF!</v>
      </c>
      <c r="O64" s="8"/>
      <c r="P64" s="39" t="e">
        <f t="shared" si="5"/>
        <v>#REF!</v>
      </c>
      <c r="Q64" s="8"/>
      <c r="R64" s="39" t="e">
        <f t="shared" si="14"/>
        <v>#REF!</v>
      </c>
      <c r="S64" s="8"/>
      <c r="T64" s="39" t="e">
        <f t="shared" si="15"/>
        <v>#REF!</v>
      </c>
      <c r="U64" s="8"/>
      <c r="V64" s="39" t="e">
        <f t="shared" si="16"/>
        <v>#REF!</v>
      </c>
      <c r="W64" s="8"/>
      <c r="X64" s="39" t="e">
        <f t="shared" si="17"/>
        <v>#REF!</v>
      </c>
      <c r="Y64" s="39" t="e">
        <f t="shared" si="17"/>
        <v>#REF!</v>
      </c>
      <c r="Z64" s="46" t="e">
        <f t="shared" si="9"/>
        <v>#REF!</v>
      </c>
    </row>
    <row r="65" spans="1:26" ht="82.5" customHeight="1">
      <c r="A65" s="3" t="s">
        <v>0</v>
      </c>
      <c r="B65" s="3" t="s">
        <v>170</v>
      </c>
      <c r="C65" s="3" t="s">
        <v>2</v>
      </c>
      <c r="D65" s="3" t="s">
        <v>57</v>
      </c>
      <c r="E65" s="12" t="s">
        <v>114</v>
      </c>
      <c r="F65" s="8">
        <f>F66</f>
        <v>14307</v>
      </c>
      <c r="G65" s="8">
        <f>G66</f>
        <v>1769.76</v>
      </c>
      <c r="H65" s="40">
        <f t="shared" si="1"/>
        <v>16076.76</v>
      </c>
      <c r="I65" s="8">
        <f>I66</f>
        <v>0</v>
      </c>
      <c r="J65" s="40">
        <f t="shared" si="2"/>
        <v>16076.76</v>
      </c>
      <c r="K65" s="8">
        <f>K66</f>
        <v>1607</v>
      </c>
      <c r="L65" s="40">
        <f t="shared" si="3"/>
        <v>17683.760000000002</v>
      </c>
      <c r="M65" s="8">
        <f>M66</f>
        <v>0</v>
      </c>
      <c r="N65" s="40">
        <f t="shared" si="4"/>
        <v>17683.760000000002</v>
      </c>
      <c r="O65" s="8">
        <f>O66</f>
        <v>0</v>
      </c>
      <c r="P65" s="40">
        <f t="shared" si="5"/>
        <v>17683.760000000002</v>
      </c>
      <c r="Q65" s="8">
        <f>Q66</f>
        <v>0</v>
      </c>
      <c r="R65" s="40">
        <f t="shared" si="14"/>
        <v>17683.760000000002</v>
      </c>
      <c r="S65" s="8">
        <f>S66</f>
        <v>0</v>
      </c>
      <c r="T65" s="40">
        <f t="shared" si="15"/>
        <v>17683.760000000002</v>
      </c>
      <c r="U65" s="8">
        <f>U66</f>
        <v>0</v>
      </c>
      <c r="V65" s="40">
        <f t="shared" si="16"/>
        <v>17683.760000000002</v>
      </c>
      <c r="W65" s="8">
        <f>W66</f>
        <v>0</v>
      </c>
      <c r="X65" s="40">
        <f>X66</f>
        <v>17683.760000000002</v>
      </c>
      <c r="Y65" s="40">
        <f>Y66</f>
        <v>16718.831999999999</v>
      </c>
      <c r="Z65" s="46">
        <f t="shared" si="9"/>
        <v>94.543422891964141</v>
      </c>
    </row>
    <row r="66" spans="1:26" ht="82.5" customHeight="1">
      <c r="A66" s="5" t="s">
        <v>26</v>
      </c>
      <c r="B66" s="5" t="s">
        <v>171</v>
      </c>
      <c r="C66" s="5" t="s">
        <v>2</v>
      </c>
      <c r="D66" s="5" t="s">
        <v>57</v>
      </c>
      <c r="E66" s="13" t="s">
        <v>84</v>
      </c>
      <c r="F66" s="9">
        <v>14307</v>
      </c>
      <c r="G66" s="9">
        <v>1769.76</v>
      </c>
      <c r="H66" s="39">
        <f t="shared" si="1"/>
        <v>16076.76</v>
      </c>
      <c r="I66" s="9"/>
      <c r="J66" s="39">
        <f t="shared" si="2"/>
        <v>16076.76</v>
      </c>
      <c r="K66" s="9">
        <v>1607</v>
      </c>
      <c r="L66" s="39">
        <f t="shared" si="3"/>
        <v>17683.760000000002</v>
      </c>
      <c r="M66" s="9"/>
      <c r="N66" s="39">
        <f t="shared" si="4"/>
        <v>17683.760000000002</v>
      </c>
      <c r="O66" s="9"/>
      <c r="P66" s="39">
        <f t="shared" si="5"/>
        <v>17683.760000000002</v>
      </c>
      <c r="Q66" s="9"/>
      <c r="R66" s="39">
        <f t="shared" si="14"/>
        <v>17683.760000000002</v>
      </c>
      <c r="S66" s="9"/>
      <c r="T66" s="39">
        <f t="shared" si="15"/>
        <v>17683.760000000002</v>
      </c>
      <c r="U66" s="9"/>
      <c r="V66" s="39">
        <f t="shared" si="16"/>
        <v>17683.760000000002</v>
      </c>
      <c r="W66" s="9"/>
      <c r="X66" s="39">
        <f t="shared" si="17"/>
        <v>17683.760000000002</v>
      </c>
      <c r="Y66" s="39">
        <v>16718.831999999999</v>
      </c>
      <c r="Z66" s="45">
        <f t="shared" si="9"/>
        <v>94.543422891964141</v>
      </c>
    </row>
    <row r="67" spans="1:26" ht="15.75">
      <c r="A67" s="3" t="s">
        <v>0</v>
      </c>
      <c r="B67" s="3" t="s">
        <v>209</v>
      </c>
      <c r="C67" s="3" t="s">
        <v>2</v>
      </c>
      <c r="D67" s="3" t="s">
        <v>57</v>
      </c>
      <c r="E67" s="12" t="s">
        <v>212</v>
      </c>
      <c r="F67" s="8"/>
      <c r="G67" s="8"/>
      <c r="H67" s="40"/>
      <c r="I67" s="8"/>
      <c r="J67" s="40"/>
      <c r="K67" s="8"/>
      <c r="L67" s="40"/>
      <c r="M67" s="8"/>
      <c r="N67" s="40">
        <f t="shared" ref="N67:Y67" si="18">N68</f>
        <v>0</v>
      </c>
      <c r="O67" s="8">
        <f t="shared" si="18"/>
        <v>8.5500000000000007</v>
      </c>
      <c r="P67" s="40">
        <f t="shared" si="18"/>
        <v>8.5500000000000007</v>
      </c>
      <c r="Q67" s="8">
        <f t="shared" si="18"/>
        <v>0</v>
      </c>
      <c r="R67" s="40">
        <f t="shared" si="18"/>
        <v>8.5500000000000007</v>
      </c>
      <c r="S67" s="8">
        <f t="shared" si="18"/>
        <v>0</v>
      </c>
      <c r="T67" s="40">
        <f t="shared" si="18"/>
        <v>8.5500000000000007</v>
      </c>
      <c r="U67" s="8">
        <f t="shared" si="18"/>
        <v>0</v>
      </c>
      <c r="V67" s="40">
        <f t="shared" si="18"/>
        <v>8.5500000000000007</v>
      </c>
      <c r="W67" s="8">
        <f t="shared" si="18"/>
        <v>0</v>
      </c>
      <c r="X67" s="40">
        <f t="shared" si="18"/>
        <v>8.5500000000000007</v>
      </c>
      <c r="Y67" s="40">
        <f t="shared" si="18"/>
        <v>8.5500000000000007</v>
      </c>
      <c r="Z67" s="46">
        <f t="shared" si="9"/>
        <v>100</v>
      </c>
    </row>
    <row r="68" spans="1:26" ht="31.5">
      <c r="A68" s="5" t="s">
        <v>63</v>
      </c>
      <c r="B68" s="5" t="s">
        <v>210</v>
      </c>
      <c r="C68" s="5" t="s">
        <v>2</v>
      </c>
      <c r="D68" s="5" t="s">
        <v>57</v>
      </c>
      <c r="E68" s="13" t="s">
        <v>211</v>
      </c>
      <c r="F68" s="9"/>
      <c r="G68" s="9"/>
      <c r="H68" s="39"/>
      <c r="I68" s="9"/>
      <c r="J68" s="39"/>
      <c r="K68" s="9"/>
      <c r="L68" s="39"/>
      <c r="M68" s="9"/>
      <c r="N68" s="39">
        <v>0</v>
      </c>
      <c r="O68" s="9">
        <v>8.5500000000000007</v>
      </c>
      <c r="P68" s="39">
        <f>N68+O68</f>
        <v>8.5500000000000007</v>
      </c>
      <c r="Q68" s="9"/>
      <c r="R68" s="39">
        <f>P68+Q68</f>
        <v>8.5500000000000007</v>
      </c>
      <c r="S68" s="9"/>
      <c r="T68" s="39">
        <f>R68+S68</f>
        <v>8.5500000000000007</v>
      </c>
      <c r="U68" s="9"/>
      <c r="V68" s="39">
        <f>T68+U68</f>
        <v>8.5500000000000007</v>
      </c>
      <c r="W68" s="9"/>
      <c r="X68" s="39">
        <f>V68+W68</f>
        <v>8.5500000000000007</v>
      </c>
      <c r="Y68" s="39">
        <v>8.5500000000000007</v>
      </c>
      <c r="Z68" s="45">
        <f t="shared" si="9"/>
        <v>100</v>
      </c>
    </row>
    <row r="69" spans="1:26" ht="15.75">
      <c r="A69" s="3" t="s">
        <v>0</v>
      </c>
      <c r="B69" s="3" t="s">
        <v>172</v>
      </c>
      <c r="C69" s="3" t="s">
        <v>2</v>
      </c>
      <c r="D69" s="3" t="s">
        <v>57</v>
      </c>
      <c r="E69" s="10" t="s">
        <v>61</v>
      </c>
      <c r="F69" s="8">
        <f>F70+F71+F72+F73+F74+F76</f>
        <v>22781.599999999999</v>
      </c>
      <c r="G69" s="8">
        <f>G70+G71+G72+G73+G74+G76</f>
        <v>0</v>
      </c>
      <c r="H69" s="40">
        <f t="shared" si="1"/>
        <v>22781.599999999999</v>
      </c>
      <c r="I69" s="8">
        <f>I70+I71+I72+I73+I74+I76</f>
        <v>0</v>
      </c>
      <c r="J69" s="40">
        <f t="shared" si="2"/>
        <v>22781.599999999999</v>
      </c>
      <c r="K69" s="8">
        <f>K70+K71+K72+K73+K74+K76</f>
        <v>487.7</v>
      </c>
      <c r="L69" s="40">
        <f t="shared" si="3"/>
        <v>23269.3</v>
      </c>
      <c r="M69" s="8">
        <f>M70+M71+M72+M73+M74+M76</f>
        <v>0</v>
      </c>
      <c r="N69" s="40">
        <f t="shared" si="4"/>
        <v>23269.3</v>
      </c>
      <c r="O69" s="8">
        <f>O70+O71+O72+O73+O74+O76</f>
        <v>0</v>
      </c>
      <c r="P69" s="40">
        <f t="shared" si="5"/>
        <v>23269.3</v>
      </c>
      <c r="Q69" s="8">
        <f>Q70+Q71+Q72+Q73+Q74+Q76</f>
        <v>1159.7</v>
      </c>
      <c r="R69" s="40">
        <f t="shared" ref="R69:R76" si="19">P69+Q69</f>
        <v>24429</v>
      </c>
      <c r="S69" s="8">
        <f>S70+S71+S72+S73+S74+S76</f>
        <v>358.60000000000025</v>
      </c>
      <c r="T69" s="40">
        <f t="shared" ref="T69:T76" si="20">R69+S69</f>
        <v>24787.599999999999</v>
      </c>
      <c r="U69" s="8">
        <f>U70+U71+U72+U73+U74+U76</f>
        <v>0</v>
      </c>
      <c r="V69" s="40">
        <f t="shared" ref="V69:V76" si="21">T69+U69</f>
        <v>24787.599999999999</v>
      </c>
      <c r="W69" s="8">
        <f>W70+W71+W72+W73+W74+W76</f>
        <v>2083.4</v>
      </c>
      <c r="X69" s="40">
        <f>X70+X71+X72+X73+X74+X76</f>
        <v>26871</v>
      </c>
      <c r="Y69" s="40">
        <f>Y70+Y71+Y72+Y73+Y74+Y76</f>
        <v>26870.36073</v>
      </c>
      <c r="Z69" s="46">
        <f t="shared" si="9"/>
        <v>99.997620966841581</v>
      </c>
    </row>
    <row r="70" spans="1:26" ht="15.75">
      <c r="A70" s="5" t="s">
        <v>62</v>
      </c>
      <c r="B70" s="5" t="s">
        <v>173</v>
      </c>
      <c r="C70" s="5" t="s">
        <v>2</v>
      </c>
      <c r="D70" s="5" t="s">
        <v>57</v>
      </c>
      <c r="E70" s="14" t="s">
        <v>65</v>
      </c>
      <c r="F70" s="9">
        <v>631</v>
      </c>
      <c r="G70" s="9"/>
      <c r="H70" s="39">
        <f t="shared" si="1"/>
        <v>631</v>
      </c>
      <c r="I70" s="9"/>
      <c r="J70" s="39">
        <f t="shared" si="2"/>
        <v>631</v>
      </c>
      <c r="K70" s="9"/>
      <c r="L70" s="39">
        <f t="shared" si="3"/>
        <v>631</v>
      </c>
      <c r="M70" s="9"/>
      <c r="N70" s="39">
        <f t="shared" si="4"/>
        <v>631</v>
      </c>
      <c r="O70" s="9"/>
      <c r="P70" s="39">
        <f t="shared" si="5"/>
        <v>631</v>
      </c>
      <c r="Q70" s="9"/>
      <c r="R70" s="39">
        <f t="shared" si="19"/>
        <v>631</v>
      </c>
      <c r="S70" s="9">
        <v>-444.6</v>
      </c>
      <c r="T70" s="39">
        <f t="shared" si="20"/>
        <v>186.39999999999998</v>
      </c>
      <c r="U70" s="9"/>
      <c r="V70" s="39">
        <f t="shared" si="21"/>
        <v>186.39999999999998</v>
      </c>
      <c r="W70" s="9">
        <v>18.5</v>
      </c>
      <c r="X70" s="39">
        <f t="shared" ref="X70:X76" si="22">V70+W70</f>
        <v>204.89999999999998</v>
      </c>
      <c r="Y70" s="39">
        <v>204.90348</v>
      </c>
      <c r="Z70" s="45">
        <f t="shared" si="9"/>
        <v>100.0016983894583</v>
      </c>
    </row>
    <row r="71" spans="1:26" ht="15.75">
      <c r="A71" s="5" t="s">
        <v>34</v>
      </c>
      <c r="B71" s="5" t="s">
        <v>173</v>
      </c>
      <c r="C71" s="5" t="s">
        <v>2</v>
      </c>
      <c r="D71" s="5" t="s">
        <v>57</v>
      </c>
      <c r="E71" s="14" t="s">
        <v>65</v>
      </c>
      <c r="F71" s="9">
        <v>372.3</v>
      </c>
      <c r="G71" s="9"/>
      <c r="H71" s="39">
        <f t="shared" si="1"/>
        <v>372.3</v>
      </c>
      <c r="I71" s="9"/>
      <c r="J71" s="39">
        <f t="shared" si="2"/>
        <v>372.3</v>
      </c>
      <c r="K71" s="9"/>
      <c r="L71" s="39">
        <f t="shared" si="3"/>
        <v>372.3</v>
      </c>
      <c r="M71" s="9">
        <v>-291.00281999999999</v>
      </c>
      <c r="N71" s="39">
        <f t="shared" si="4"/>
        <v>81.297180000000026</v>
      </c>
      <c r="O71" s="9"/>
      <c r="P71" s="39">
        <f t="shared" si="5"/>
        <v>81.297180000000026</v>
      </c>
      <c r="Q71" s="9"/>
      <c r="R71" s="39">
        <f t="shared" si="19"/>
        <v>81.297180000000026</v>
      </c>
      <c r="S71" s="9">
        <v>546</v>
      </c>
      <c r="T71" s="39">
        <f t="shared" si="20"/>
        <v>627.29718000000003</v>
      </c>
      <c r="U71" s="9"/>
      <c r="V71" s="39">
        <f t="shared" si="21"/>
        <v>627.29718000000003</v>
      </c>
      <c r="W71" s="9"/>
      <c r="X71" s="39">
        <f t="shared" si="22"/>
        <v>627.29718000000003</v>
      </c>
      <c r="Y71" s="39">
        <v>627.29718000000003</v>
      </c>
      <c r="Z71" s="45">
        <f t="shared" si="9"/>
        <v>100</v>
      </c>
    </row>
    <row r="72" spans="1:26" ht="15.75">
      <c r="A72" s="5" t="s">
        <v>35</v>
      </c>
      <c r="B72" s="5" t="s">
        <v>173</v>
      </c>
      <c r="C72" s="5" t="s">
        <v>2</v>
      </c>
      <c r="D72" s="5" t="s">
        <v>57</v>
      </c>
      <c r="E72" s="14" t="s">
        <v>65</v>
      </c>
      <c r="F72" s="9">
        <v>5743.5</v>
      </c>
      <c r="G72" s="9"/>
      <c r="H72" s="39">
        <f t="shared" si="1"/>
        <v>5743.5</v>
      </c>
      <c r="I72" s="9"/>
      <c r="J72" s="39">
        <f t="shared" si="2"/>
        <v>5743.5</v>
      </c>
      <c r="K72" s="9">
        <v>487.7</v>
      </c>
      <c r="L72" s="39">
        <f t="shared" si="3"/>
        <v>6231.2</v>
      </c>
      <c r="M72" s="9"/>
      <c r="N72" s="39">
        <f t="shared" si="4"/>
        <v>6231.2</v>
      </c>
      <c r="O72" s="9"/>
      <c r="P72" s="39">
        <f t="shared" si="5"/>
        <v>6231.2</v>
      </c>
      <c r="Q72" s="9"/>
      <c r="R72" s="39">
        <f t="shared" si="19"/>
        <v>6231.2</v>
      </c>
      <c r="S72" s="9">
        <v>1256.4000000000001</v>
      </c>
      <c r="T72" s="39">
        <f t="shared" si="20"/>
        <v>7487.6</v>
      </c>
      <c r="U72" s="9"/>
      <c r="V72" s="39">
        <f t="shared" si="21"/>
        <v>7487.6</v>
      </c>
      <c r="W72" s="9">
        <v>471.7</v>
      </c>
      <c r="X72" s="39">
        <f t="shared" si="22"/>
        <v>7959.3</v>
      </c>
      <c r="Y72" s="39">
        <v>7959.28</v>
      </c>
      <c r="Z72" s="45">
        <f t="shared" si="9"/>
        <v>99.999748721621245</v>
      </c>
    </row>
    <row r="73" spans="1:26" ht="15.75">
      <c r="A73" s="5" t="s">
        <v>63</v>
      </c>
      <c r="B73" s="5" t="s">
        <v>173</v>
      </c>
      <c r="C73" s="5" t="s">
        <v>2</v>
      </c>
      <c r="D73" s="5" t="s">
        <v>57</v>
      </c>
      <c r="E73" s="14" t="s">
        <v>65</v>
      </c>
      <c r="F73" s="9">
        <v>5878</v>
      </c>
      <c r="G73" s="9"/>
      <c r="H73" s="39">
        <f t="shared" si="1"/>
        <v>5878</v>
      </c>
      <c r="I73" s="9"/>
      <c r="J73" s="39">
        <f t="shared" si="2"/>
        <v>5878</v>
      </c>
      <c r="K73" s="9"/>
      <c r="L73" s="39">
        <f t="shared" si="3"/>
        <v>5878</v>
      </c>
      <c r="M73" s="9"/>
      <c r="N73" s="39">
        <f t="shared" si="4"/>
        <v>5878</v>
      </c>
      <c r="O73" s="9"/>
      <c r="P73" s="39">
        <f t="shared" si="5"/>
        <v>5878</v>
      </c>
      <c r="Q73" s="9">
        <v>759.7</v>
      </c>
      <c r="R73" s="39">
        <f t="shared" si="19"/>
        <v>6637.7</v>
      </c>
      <c r="S73" s="9">
        <v>-467.8</v>
      </c>
      <c r="T73" s="39">
        <f t="shared" si="20"/>
        <v>6169.9</v>
      </c>
      <c r="U73" s="9"/>
      <c r="V73" s="39">
        <f t="shared" si="21"/>
        <v>6169.9</v>
      </c>
      <c r="W73" s="9">
        <v>1394.9</v>
      </c>
      <c r="X73" s="39">
        <f t="shared" si="22"/>
        <v>7564.7999999999993</v>
      </c>
      <c r="Y73" s="39">
        <v>7564.8</v>
      </c>
      <c r="Z73" s="45">
        <f t="shared" si="9"/>
        <v>100.00000000000003</v>
      </c>
    </row>
    <row r="74" spans="1:26" ht="15.75">
      <c r="A74" s="5" t="s">
        <v>56</v>
      </c>
      <c r="B74" s="5" t="s">
        <v>173</v>
      </c>
      <c r="C74" s="5" t="s">
        <v>2</v>
      </c>
      <c r="D74" s="5" t="s">
        <v>57</v>
      </c>
      <c r="E74" s="14" t="s">
        <v>65</v>
      </c>
      <c r="F74" s="9">
        <v>5606.8</v>
      </c>
      <c r="G74" s="9"/>
      <c r="H74" s="39">
        <f t="shared" si="1"/>
        <v>5606.8</v>
      </c>
      <c r="I74" s="9"/>
      <c r="J74" s="39">
        <f t="shared" si="2"/>
        <v>5606.8</v>
      </c>
      <c r="K74" s="9"/>
      <c r="L74" s="39">
        <f t="shared" si="3"/>
        <v>5606.8</v>
      </c>
      <c r="M74" s="9"/>
      <c r="N74" s="39">
        <f t="shared" si="4"/>
        <v>5606.8</v>
      </c>
      <c r="O74" s="9"/>
      <c r="P74" s="39">
        <f t="shared" si="5"/>
        <v>5606.8</v>
      </c>
      <c r="Q74" s="9">
        <v>400</v>
      </c>
      <c r="R74" s="39">
        <f t="shared" si="19"/>
        <v>6006.8</v>
      </c>
      <c r="S74" s="9">
        <v>-146</v>
      </c>
      <c r="T74" s="39">
        <f t="shared" si="20"/>
        <v>5860.8</v>
      </c>
      <c r="U74" s="9"/>
      <c r="V74" s="39">
        <f t="shared" si="21"/>
        <v>5860.8</v>
      </c>
      <c r="W74" s="9">
        <v>-112.6</v>
      </c>
      <c r="X74" s="39">
        <f t="shared" si="22"/>
        <v>5748.2</v>
      </c>
      <c r="Y74" s="39">
        <v>5747.6107300000003</v>
      </c>
      <c r="Z74" s="45">
        <f t="shared" si="9"/>
        <v>99.989748616958366</v>
      </c>
    </row>
    <row r="75" spans="1:26" ht="0.75" hidden="1" customHeight="1">
      <c r="A75" s="5" t="s">
        <v>64</v>
      </c>
      <c r="B75" s="5" t="s">
        <v>173</v>
      </c>
      <c r="C75" s="5" t="s">
        <v>2</v>
      </c>
      <c r="D75" s="5" t="s">
        <v>57</v>
      </c>
      <c r="E75" s="14" t="s">
        <v>65</v>
      </c>
      <c r="F75" s="9"/>
      <c r="G75" s="9"/>
      <c r="H75" s="39">
        <f t="shared" si="1"/>
        <v>0</v>
      </c>
      <c r="I75" s="9"/>
      <c r="J75" s="39">
        <f t="shared" si="2"/>
        <v>0</v>
      </c>
      <c r="K75" s="9"/>
      <c r="L75" s="39">
        <f t="shared" si="3"/>
        <v>0</v>
      </c>
      <c r="M75" s="9"/>
      <c r="N75" s="39">
        <f t="shared" si="4"/>
        <v>0</v>
      </c>
      <c r="O75" s="9"/>
      <c r="P75" s="39">
        <f t="shared" si="5"/>
        <v>0</v>
      </c>
      <c r="Q75" s="9"/>
      <c r="R75" s="39">
        <f t="shared" si="19"/>
        <v>0</v>
      </c>
      <c r="S75" s="9"/>
      <c r="T75" s="39">
        <f t="shared" si="20"/>
        <v>0</v>
      </c>
      <c r="U75" s="9"/>
      <c r="V75" s="39">
        <f t="shared" si="21"/>
        <v>0</v>
      </c>
      <c r="W75" s="9"/>
      <c r="X75" s="39">
        <f t="shared" si="22"/>
        <v>0</v>
      </c>
      <c r="Y75" s="39"/>
      <c r="Z75" s="45" t="e">
        <f t="shared" si="9"/>
        <v>#DIV/0!</v>
      </c>
    </row>
    <row r="76" spans="1:26" ht="15.75">
      <c r="A76" s="5" t="s">
        <v>26</v>
      </c>
      <c r="B76" s="5" t="s">
        <v>173</v>
      </c>
      <c r="C76" s="5" t="s">
        <v>2</v>
      </c>
      <c r="D76" s="5" t="s">
        <v>57</v>
      </c>
      <c r="E76" s="14" t="s">
        <v>65</v>
      </c>
      <c r="F76" s="9">
        <v>4550</v>
      </c>
      <c r="G76" s="9"/>
      <c r="H76" s="39">
        <f t="shared" si="1"/>
        <v>4550</v>
      </c>
      <c r="I76" s="9"/>
      <c r="J76" s="39">
        <f t="shared" si="2"/>
        <v>4550</v>
      </c>
      <c r="K76" s="9"/>
      <c r="L76" s="39">
        <f t="shared" si="3"/>
        <v>4550</v>
      </c>
      <c r="M76" s="9">
        <v>291.00281999999999</v>
      </c>
      <c r="N76" s="39">
        <f t="shared" si="4"/>
        <v>4841.0028199999997</v>
      </c>
      <c r="O76" s="9"/>
      <c r="P76" s="39">
        <f t="shared" si="5"/>
        <v>4841.0028199999997</v>
      </c>
      <c r="Q76" s="9"/>
      <c r="R76" s="39">
        <f t="shared" si="19"/>
        <v>4841.0028199999997</v>
      </c>
      <c r="S76" s="9">
        <v>-385.4</v>
      </c>
      <c r="T76" s="39">
        <f t="shared" si="20"/>
        <v>4455.6028200000001</v>
      </c>
      <c r="U76" s="9"/>
      <c r="V76" s="39">
        <f t="shared" si="21"/>
        <v>4455.6028200000001</v>
      </c>
      <c r="W76" s="9">
        <v>310.89999999999998</v>
      </c>
      <c r="X76" s="39">
        <f t="shared" si="22"/>
        <v>4766.5028199999997</v>
      </c>
      <c r="Y76" s="39">
        <v>4766.4693399999996</v>
      </c>
      <c r="Z76" s="45">
        <f t="shared" si="9"/>
        <v>99.999297598233667</v>
      </c>
    </row>
    <row r="77" spans="1:26" ht="17.25" customHeight="1">
      <c r="A77" s="3" t="s">
        <v>0</v>
      </c>
      <c r="B77" s="3" t="s">
        <v>175</v>
      </c>
      <c r="C77" s="3" t="s">
        <v>2</v>
      </c>
      <c r="D77" s="3" t="s">
        <v>0</v>
      </c>
      <c r="E77" s="10" t="s">
        <v>174</v>
      </c>
      <c r="F77" s="8" t="e">
        <f>F86+F93+F95+#REF!+#REF!+#REF!+F97+F99+F101+F107+F103+F105</f>
        <v>#REF!</v>
      </c>
      <c r="G77" s="8">
        <f>G86+G93+G95+G97+G99+G103+G105+G107</f>
        <v>3038.0000000000009</v>
      </c>
      <c r="H77" s="40" t="e">
        <f t="shared" si="1"/>
        <v>#REF!</v>
      </c>
      <c r="I77" s="8">
        <f>I86+I93+I95+I97+I99+I103+I105+I107</f>
        <v>0</v>
      </c>
      <c r="J77" s="40" t="e">
        <f t="shared" si="2"/>
        <v>#REF!</v>
      </c>
      <c r="K77" s="8">
        <f>K86+K93+K95+K97+K99+K103+K105+K107+K101</f>
        <v>-28.849999999999998</v>
      </c>
      <c r="L77" s="40">
        <f>L86+L93+L95+L97+L99+L101+L103+L105+L107</f>
        <v>49257.649999999994</v>
      </c>
      <c r="M77" s="8">
        <f>M86+M93+M95+M97+M99+M103+M105+M107+M101</f>
        <v>0</v>
      </c>
      <c r="N77" s="40">
        <f>N86+N93+N95+N97+N99+N101+N103+N105+N107</f>
        <v>49257.649999999994</v>
      </c>
      <c r="O77" s="8">
        <f>O86+O93+O95+O97+O99+O103+O105+O107+O101</f>
        <v>0</v>
      </c>
      <c r="P77" s="40">
        <f>P86+P93+P95+P97+P99+P101+P103+P105+P107</f>
        <v>49257.649999999994</v>
      </c>
      <c r="Q77" s="8">
        <f>Q86+Q93+Q95+Q97+Q99+Q103+Q105+Q107+Q101</f>
        <v>-4.6399999999999295</v>
      </c>
      <c r="R77" s="40">
        <f>R86+R93+R95+R97+R99+R101+R103+R105+R107</f>
        <v>49253.01</v>
      </c>
      <c r="S77" s="8">
        <f>S86+S93+S95+S97+S99+S103+S105+S107+S101</f>
        <v>-1125.136</v>
      </c>
      <c r="T77" s="40">
        <f>T86+T93+T95+T97+T99+T101+T103+T105+T107</f>
        <v>48127.873999999996</v>
      </c>
      <c r="U77" s="8">
        <f>U86+U93+U95+U97+U99+U103+U105+U107+U101</f>
        <v>0</v>
      </c>
      <c r="V77" s="40">
        <f>V86+V93+V95+V97+V99+V101+V103+V105+V107</f>
        <v>48127.873999999996</v>
      </c>
      <c r="W77" s="8">
        <f>W86+W93+W95+W97+W99+W103+W105+W107+W101</f>
        <v>-278.15600000000006</v>
      </c>
      <c r="X77" s="40">
        <f>X86+X93+X95+X97+X99+X101+X103+X105+X107</f>
        <v>47849.718000000001</v>
      </c>
      <c r="Y77" s="40">
        <f>Y86+Y93+Y95+Y97+Y99+Y101+Y103+Y105+Y107</f>
        <v>47834.354130000007</v>
      </c>
      <c r="Z77" s="46">
        <f t="shared" si="9"/>
        <v>99.967891409516781</v>
      </c>
    </row>
    <row r="78" spans="1:26" ht="31.5" hidden="1">
      <c r="A78" s="3" t="s">
        <v>0</v>
      </c>
      <c r="B78" s="3" t="s">
        <v>152</v>
      </c>
      <c r="C78" s="3" t="s">
        <v>2</v>
      </c>
      <c r="D78" s="3" t="s">
        <v>57</v>
      </c>
      <c r="E78" s="10" t="s">
        <v>153</v>
      </c>
      <c r="F78" s="8"/>
      <c r="G78" s="8"/>
      <c r="H78" s="39">
        <f t="shared" si="1"/>
        <v>0</v>
      </c>
      <c r="I78" s="8"/>
      <c r="J78" s="39">
        <f t="shared" si="2"/>
        <v>0</v>
      </c>
      <c r="K78" s="8"/>
      <c r="L78" s="39">
        <f t="shared" si="3"/>
        <v>0</v>
      </c>
      <c r="M78" s="8"/>
      <c r="N78" s="39">
        <f t="shared" ref="N78:N100" si="23">L78+M78</f>
        <v>0</v>
      </c>
      <c r="O78" s="8"/>
      <c r="P78" s="39">
        <f t="shared" ref="P78:P100" si="24">N78+O78</f>
        <v>0</v>
      </c>
      <c r="Q78" s="8"/>
      <c r="R78" s="39">
        <f t="shared" ref="R78:R100" si="25">P78+Q78</f>
        <v>0</v>
      </c>
      <c r="S78" s="8"/>
      <c r="T78" s="39">
        <f t="shared" ref="T78:T100" si="26">R78+S78</f>
        <v>0</v>
      </c>
      <c r="U78" s="8"/>
      <c r="V78" s="39">
        <f t="shared" ref="V78:V100" si="27">T78+U78</f>
        <v>0</v>
      </c>
      <c r="W78" s="8"/>
      <c r="X78" s="39">
        <f t="shared" ref="X78:Y100" si="28">V78+W78</f>
        <v>0</v>
      </c>
      <c r="Y78" s="39">
        <f t="shared" si="28"/>
        <v>0</v>
      </c>
      <c r="Z78" s="46" t="e">
        <f t="shared" si="9"/>
        <v>#DIV/0!</v>
      </c>
    </row>
    <row r="79" spans="1:26" ht="47.25" hidden="1">
      <c r="A79" s="5" t="s">
        <v>26</v>
      </c>
      <c r="B79" s="5" t="s">
        <v>154</v>
      </c>
      <c r="C79" s="5" t="s">
        <v>2</v>
      </c>
      <c r="D79" s="5" t="s">
        <v>57</v>
      </c>
      <c r="E79" s="14" t="s">
        <v>155</v>
      </c>
      <c r="F79" s="9"/>
      <c r="G79" s="9"/>
      <c r="H79" s="39">
        <f t="shared" si="1"/>
        <v>0</v>
      </c>
      <c r="I79" s="9"/>
      <c r="J79" s="39">
        <f t="shared" si="2"/>
        <v>0</v>
      </c>
      <c r="K79" s="9"/>
      <c r="L79" s="39">
        <f t="shared" si="3"/>
        <v>0</v>
      </c>
      <c r="M79" s="9"/>
      <c r="N79" s="39">
        <f t="shared" si="23"/>
        <v>0</v>
      </c>
      <c r="O79" s="9"/>
      <c r="P79" s="39">
        <f t="shared" si="24"/>
        <v>0</v>
      </c>
      <c r="Q79" s="9"/>
      <c r="R79" s="39">
        <f t="shared" si="25"/>
        <v>0</v>
      </c>
      <c r="S79" s="9"/>
      <c r="T79" s="39">
        <f t="shared" si="26"/>
        <v>0</v>
      </c>
      <c r="U79" s="9"/>
      <c r="V79" s="39">
        <f t="shared" si="27"/>
        <v>0</v>
      </c>
      <c r="W79" s="9"/>
      <c r="X79" s="39">
        <f t="shared" si="28"/>
        <v>0</v>
      </c>
      <c r="Y79" s="39">
        <f t="shared" si="28"/>
        <v>0</v>
      </c>
      <c r="Z79" s="46" t="e">
        <f t="shared" si="9"/>
        <v>#DIV/0!</v>
      </c>
    </row>
    <row r="80" spans="1:26" ht="63" hidden="1">
      <c r="A80" s="3" t="s">
        <v>0</v>
      </c>
      <c r="B80" s="3" t="s">
        <v>176</v>
      </c>
      <c r="C80" s="3" t="s">
        <v>2</v>
      </c>
      <c r="D80" s="3" t="s">
        <v>57</v>
      </c>
      <c r="E80" s="10" t="s">
        <v>177</v>
      </c>
      <c r="F80" s="24"/>
      <c r="G80" s="24"/>
      <c r="H80" s="39">
        <f t="shared" si="1"/>
        <v>0</v>
      </c>
      <c r="I80" s="24"/>
      <c r="J80" s="39">
        <f t="shared" si="2"/>
        <v>0</v>
      </c>
      <c r="K80" s="24"/>
      <c r="L80" s="39">
        <f t="shared" si="3"/>
        <v>0</v>
      </c>
      <c r="M80" s="24"/>
      <c r="N80" s="39">
        <f t="shared" si="23"/>
        <v>0</v>
      </c>
      <c r="O80" s="24"/>
      <c r="P80" s="39">
        <f t="shared" si="24"/>
        <v>0</v>
      </c>
      <c r="Q80" s="24"/>
      <c r="R80" s="39">
        <f t="shared" si="25"/>
        <v>0</v>
      </c>
      <c r="S80" s="24"/>
      <c r="T80" s="39">
        <f t="shared" si="26"/>
        <v>0</v>
      </c>
      <c r="U80" s="24"/>
      <c r="V80" s="39">
        <f t="shared" si="27"/>
        <v>0</v>
      </c>
      <c r="W80" s="24"/>
      <c r="X80" s="39">
        <f t="shared" si="28"/>
        <v>0</v>
      </c>
      <c r="Y80" s="39">
        <f t="shared" si="28"/>
        <v>0</v>
      </c>
      <c r="Z80" s="46" t="e">
        <f t="shared" ref="Z80:Z127" si="29">Y80/X80*100</f>
        <v>#DIV/0!</v>
      </c>
    </row>
    <row r="81" spans="1:26" ht="78" hidden="1" customHeight="1">
      <c r="A81" s="5" t="s">
        <v>26</v>
      </c>
      <c r="B81" s="5" t="s">
        <v>179</v>
      </c>
      <c r="C81" s="5" t="s">
        <v>2</v>
      </c>
      <c r="D81" s="5" t="s">
        <v>57</v>
      </c>
      <c r="E81" s="14" t="s">
        <v>178</v>
      </c>
      <c r="F81" s="24"/>
      <c r="G81" s="24"/>
      <c r="H81" s="39">
        <f t="shared" si="1"/>
        <v>0</v>
      </c>
      <c r="I81" s="24"/>
      <c r="J81" s="39">
        <f t="shared" si="2"/>
        <v>0</v>
      </c>
      <c r="K81" s="24"/>
      <c r="L81" s="39">
        <f t="shared" si="3"/>
        <v>0</v>
      </c>
      <c r="M81" s="24"/>
      <c r="N81" s="39">
        <f t="shared" si="23"/>
        <v>0</v>
      </c>
      <c r="O81" s="24"/>
      <c r="P81" s="39">
        <f t="shared" si="24"/>
        <v>0</v>
      </c>
      <c r="Q81" s="24"/>
      <c r="R81" s="39">
        <f t="shared" si="25"/>
        <v>0</v>
      </c>
      <c r="S81" s="24"/>
      <c r="T81" s="39">
        <f t="shared" si="26"/>
        <v>0</v>
      </c>
      <c r="U81" s="24"/>
      <c r="V81" s="39">
        <f t="shared" si="27"/>
        <v>0</v>
      </c>
      <c r="W81" s="24"/>
      <c r="X81" s="39">
        <f t="shared" si="28"/>
        <v>0</v>
      </c>
      <c r="Y81" s="39">
        <f t="shared" si="28"/>
        <v>0</v>
      </c>
      <c r="Z81" s="46" t="e">
        <f t="shared" si="29"/>
        <v>#DIV/0!</v>
      </c>
    </row>
    <row r="82" spans="1:26" ht="47.25" hidden="1">
      <c r="A82" s="32" t="s">
        <v>0</v>
      </c>
      <c r="B82" s="32" t="s">
        <v>180</v>
      </c>
      <c r="C82" s="32" t="s">
        <v>2</v>
      </c>
      <c r="D82" s="32" t="s">
        <v>57</v>
      </c>
      <c r="E82" s="33" t="s">
        <v>66</v>
      </c>
      <c r="F82" s="34"/>
      <c r="G82" s="34"/>
      <c r="H82" s="39">
        <f t="shared" si="1"/>
        <v>0</v>
      </c>
      <c r="I82" s="34"/>
      <c r="J82" s="39">
        <f t="shared" si="2"/>
        <v>0</v>
      </c>
      <c r="K82" s="34"/>
      <c r="L82" s="39">
        <f t="shared" si="3"/>
        <v>0</v>
      </c>
      <c r="M82" s="34"/>
      <c r="N82" s="39">
        <f t="shared" si="23"/>
        <v>0</v>
      </c>
      <c r="O82" s="34"/>
      <c r="P82" s="39">
        <f t="shared" si="24"/>
        <v>0</v>
      </c>
      <c r="Q82" s="34"/>
      <c r="R82" s="39">
        <f t="shared" si="25"/>
        <v>0</v>
      </c>
      <c r="S82" s="34"/>
      <c r="T82" s="39">
        <f t="shared" si="26"/>
        <v>0</v>
      </c>
      <c r="U82" s="34"/>
      <c r="V82" s="39">
        <f t="shared" si="27"/>
        <v>0</v>
      </c>
      <c r="W82" s="34"/>
      <c r="X82" s="39">
        <f t="shared" si="28"/>
        <v>0</v>
      </c>
      <c r="Y82" s="39">
        <f t="shared" si="28"/>
        <v>0</v>
      </c>
      <c r="Z82" s="46" t="e">
        <f t="shared" si="29"/>
        <v>#DIV/0!</v>
      </c>
    </row>
    <row r="83" spans="1:26" ht="46.5" hidden="1" customHeight="1">
      <c r="A83" s="35" t="s">
        <v>56</v>
      </c>
      <c r="B83" s="35" t="s">
        <v>181</v>
      </c>
      <c r="C83" s="35" t="s">
        <v>2</v>
      </c>
      <c r="D83" s="35" t="s">
        <v>57</v>
      </c>
      <c r="E83" s="36" t="s">
        <v>67</v>
      </c>
      <c r="F83" s="24"/>
      <c r="G83" s="24"/>
      <c r="H83" s="39">
        <f t="shared" ref="H83:H126" si="30">F83+G83</f>
        <v>0</v>
      </c>
      <c r="I83" s="24"/>
      <c r="J83" s="39">
        <f t="shared" ref="J83:J119" si="31">H83+I83</f>
        <v>0</v>
      </c>
      <c r="K83" s="24"/>
      <c r="L83" s="39">
        <f t="shared" ref="L83:L119" si="32">J83+K83</f>
        <v>0</v>
      </c>
      <c r="M83" s="24"/>
      <c r="N83" s="39">
        <f t="shared" si="23"/>
        <v>0</v>
      </c>
      <c r="O83" s="24"/>
      <c r="P83" s="39">
        <f t="shared" si="24"/>
        <v>0</v>
      </c>
      <c r="Q83" s="24"/>
      <c r="R83" s="39">
        <f t="shared" si="25"/>
        <v>0</v>
      </c>
      <c r="S83" s="24"/>
      <c r="T83" s="39">
        <f t="shared" si="26"/>
        <v>0</v>
      </c>
      <c r="U83" s="24"/>
      <c r="V83" s="39">
        <f t="shared" si="27"/>
        <v>0</v>
      </c>
      <c r="W83" s="24"/>
      <c r="X83" s="39">
        <f t="shared" si="28"/>
        <v>0</v>
      </c>
      <c r="Y83" s="39">
        <f t="shared" si="28"/>
        <v>0</v>
      </c>
      <c r="Z83" s="46" t="e">
        <f t="shared" si="29"/>
        <v>#DIV/0!</v>
      </c>
    </row>
    <row r="84" spans="1:26" ht="47.25" hidden="1">
      <c r="A84" s="3" t="s">
        <v>0</v>
      </c>
      <c r="B84" s="3" t="s">
        <v>68</v>
      </c>
      <c r="C84" s="3" t="s">
        <v>2</v>
      </c>
      <c r="D84" s="3" t="s">
        <v>57</v>
      </c>
      <c r="E84" s="10" t="s">
        <v>69</v>
      </c>
      <c r="F84" s="9" t="e">
        <f>#REF!+#REF!</f>
        <v>#REF!</v>
      </c>
      <c r="G84" s="9"/>
      <c r="H84" s="39" t="e">
        <f t="shared" si="30"/>
        <v>#REF!</v>
      </c>
      <c r="I84" s="9"/>
      <c r="J84" s="39" t="e">
        <f t="shared" si="31"/>
        <v>#REF!</v>
      </c>
      <c r="K84" s="9"/>
      <c r="L84" s="39" t="e">
        <f t="shared" si="32"/>
        <v>#REF!</v>
      </c>
      <c r="M84" s="9"/>
      <c r="N84" s="39" t="e">
        <f t="shared" si="23"/>
        <v>#REF!</v>
      </c>
      <c r="O84" s="9"/>
      <c r="P84" s="39" t="e">
        <f t="shared" si="24"/>
        <v>#REF!</v>
      </c>
      <c r="Q84" s="9"/>
      <c r="R84" s="39" t="e">
        <f t="shared" si="25"/>
        <v>#REF!</v>
      </c>
      <c r="S84" s="9"/>
      <c r="T84" s="39" t="e">
        <f t="shared" si="26"/>
        <v>#REF!</v>
      </c>
      <c r="U84" s="9"/>
      <c r="V84" s="39" t="e">
        <f t="shared" si="27"/>
        <v>#REF!</v>
      </c>
      <c r="W84" s="9"/>
      <c r="X84" s="39" t="e">
        <f t="shared" si="28"/>
        <v>#REF!</v>
      </c>
      <c r="Y84" s="39" t="e">
        <f t="shared" si="28"/>
        <v>#REF!</v>
      </c>
      <c r="Z84" s="46" t="e">
        <f t="shared" si="29"/>
        <v>#REF!</v>
      </c>
    </row>
    <row r="85" spans="1:26" ht="47.25" hidden="1">
      <c r="A85" s="5" t="s">
        <v>26</v>
      </c>
      <c r="B85" s="5" t="s">
        <v>70</v>
      </c>
      <c r="C85" s="5" t="s">
        <v>2</v>
      </c>
      <c r="D85" s="5" t="s">
        <v>57</v>
      </c>
      <c r="E85" s="14" t="s">
        <v>71</v>
      </c>
      <c r="F85" s="9" t="e">
        <f>#REF!+#REF!</f>
        <v>#REF!</v>
      </c>
      <c r="G85" s="9"/>
      <c r="H85" s="39" t="e">
        <f t="shared" si="30"/>
        <v>#REF!</v>
      </c>
      <c r="I85" s="9"/>
      <c r="J85" s="39" t="e">
        <f t="shared" si="31"/>
        <v>#REF!</v>
      </c>
      <c r="K85" s="9"/>
      <c r="L85" s="39" t="e">
        <f t="shared" si="32"/>
        <v>#REF!</v>
      </c>
      <c r="M85" s="9"/>
      <c r="N85" s="39" t="e">
        <f t="shared" si="23"/>
        <v>#REF!</v>
      </c>
      <c r="O85" s="9"/>
      <c r="P85" s="39" t="e">
        <f t="shared" si="24"/>
        <v>#REF!</v>
      </c>
      <c r="Q85" s="9"/>
      <c r="R85" s="39" t="e">
        <f t="shared" si="25"/>
        <v>#REF!</v>
      </c>
      <c r="S85" s="9"/>
      <c r="T85" s="39" t="e">
        <f t="shared" si="26"/>
        <v>#REF!</v>
      </c>
      <c r="U85" s="9"/>
      <c r="V85" s="39" t="e">
        <f t="shared" si="27"/>
        <v>#REF!</v>
      </c>
      <c r="W85" s="9"/>
      <c r="X85" s="39" t="e">
        <f t="shared" si="28"/>
        <v>#REF!</v>
      </c>
      <c r="Y85" s="39" t="e">
        <f t="shared" si="28"/>
        <v>#REF!</v>
      </c>
      <c r="Z85" s="46" t="e">
        <f t="shared" si="29"/>
        <v>#REF!</v>
      </c>
    </row>
    <row r="86" spans="1:26" ht="30" customHeight="1">
      <c r="A86" s="3" t="s">
        <v>0</v>
      </c>
      <c r="B86" s="3" t="s">
        <v>182</v>
      </c>
      <c r="C86" s="3" t="s">
        <v>2</v>
      </c>
      <c r="D86" s="3" t="s">
        <v>57</v>
      </c>
      <c r="E86" s="31" t="s">
        <v>72</v>
      </c>
      <c r="F86" s="8">
        <f>F87+F88+F89+F90+F92</f>
        <v>6349.4</v>
      </c>
      <c r="G86" s="8">
        <f>G87+G88+G89+G90+G92</f>
        <v>0</v>
      </c>
      <c r="H86" s="40">
        <f t="shared" si="30"/>
        <v>6349.4</v>
      </c>
      <c r="I86" s="8">
        <f>I87+I88+I89+I90+I92</f>
        <v>0</v>
      </c>
      <c r="J86" s="40">
        <f t="shared" si="31"/>
        <v>6349.4</v>
      </c>
      <c r="K86" s="8">
        <f>K87+K88+K89+K90+K92</f>
        <v>0</v>
      </c>
      <c r="L86" s="40">
        <f t="shared" si="32"/>
        <v>6349.4</v>
      </c>
      <c r="M86" s="8">
        <f>M87+M88+M89+M90+M92</f>
        <v>0</v>
      </c>
      <c r="N86" s="40">
        <f t="shared" si="23"/>
        <v>6349.4</v>
      </c>
      <c r="O86" s="8">
        <f>O87+O88+O89+O90+O92</f>
        <v>0</v>
      </c>
      <c r="P86" s="40">
        <f t="shared" si="24"/>
        <v>6349.4</v>
      </c>
      <c r="Q86" s="8">
        <f>Q87+Q88+Q89+Q90+Q92</f>
        <v>-492.69999999999993</v>
      </c>
      <c r="R86" s="40">
        <f t="shared" si="25"/>
        <v>5856.7</v>
      </c>
      <c r="S86" s="8">
        <f>S87+S88+S89+S90+S92</f>
        <v>0</v>
      </c>
      <c r="T86" s="40">
        <f t="shared" si="26"/>
        <v>5856.7</v>
      </c>
      <c r="U86" s="8">
        <f>U87+U88+U89+U90+U92</f>
        <v>0</v>
      </c>
      <c r="V86" s="40">
        <f t="shared" si="27"/>
        <v>5856.7</v>
      </c>
      <c r="W86" s="8">
        <f>W87+W88+W89+W90+W92</f>
        <v>-106.8</v>
      </c>
      <c r="X86" s="40">
        <f>X87+X88+X89+X90+X92</f>
        <v>5749.9</v>
      </c>
      <c r="Y86" s="40">
        <f>Y87+Y88+Y89+Y90+Y92</f>
        <v>5749.8299000000006</v>
      </c>
      <c r="Z86" s="46">
        <f t="shared" si="29"/>
        <v>99.9987808483626</v>
      </c>
    </row>
    <row r="87" spans="1:26" ht="31.5">
      <c r="A87" s="5" t="s">
        <v>34</v>
      </c>
      <c r="B87" s="5" t="s">
        <v>183</v>
      </c>
      <c r="C87" s="5" t="s">
        <v>2</v>
      </c>
      <c r="D87" s="5" t="s">
        <v>57</v>
      </c>
      <c r="E87" s="14" t="s">
        <v>73</v>
      </c>
      <c r="F87" s="9">
        <v>900</v>
      </c>
      <c r="G87" s="9"/>
      <c r="H87" s="39">
        <f t="shared" si="30"/>
        <v>900</v>
      </c>
      <c r="I87" s="9"/>
      <c r="J87" s="39">
        <f t="shared" si="31"/>
        <v>900</v>
      </c>
      <c r="K87" s="9"/>
      <c r="L87" s="39">
        <f t="shared" si="32"/>
        <v>900</v>
      </c>
      <c r="M87" s="9">
        <v>-445.6</v>
      </c>
      <c r="N87" s="39">
        <f t="shared" si="23"/>
        <v>454.4</v>
      </c>
      <c r="O87" s="9"/>
      <c r="P87" s="39">
        <f t="shared" si="24"/>
        <v>454.4</v>
      </c>
      <c r="Q87" s="9"/>
      <c r="R87" s="39">
        <f t="shared" si="25"/>
        <v>454.4</v>
      </c>
      <c r="S87" s="9"/>
      <c r="T87" s="39">
        <f t="shared" si="26"/>
        <v>454.4</v>
      </c>
      <c r="U87" s="9"/>
      <c r="V87" s="39">
        <f t="shared" si="27"/>
        <v>454.4</v>
      </c>
      <c r="W87" s="9">
        <v>-13.6</v>
      </c>
      <c r="X87" s="39">
        <v>454.4</v>
      </c>
      <c r="Y87" s="39">
        <v>454.4</v>
      </c>
      <c r="Z87" s="45">
        <f t="shared" si="29"/>
        <v>100</v>
      </c>
    </row>
    <row r="88" spans="1:26" ht="31.5">
      <c r="A88" s="5" t="s">
        <v>35</v>
      </c>
      <c r="B88" s="5" t="s">
        <v>183</v>
      </c>
      <c r="C88" s="5" t="s">
        <v>2</v>
      </c>
      <c r="D88" s="5" t="s">
        <v>57</v>
      </c>
      <c r="E88" s="14" t="s">
        <v>73</v>
      </c>
      <c r="F88" s="9">
        <v>1950</v>
      </c>
      <c r="G88" s="9"/>
      <c r="H88" s="39">
        <f t="shared" si="30"/>
        <v>1950</v>
      </c>
      <c r="I88" s="9"/>
      <c r="J88" s="39">
        <f t="shared" si="31"/>
        <v>1950</v>
      </c>
      <c r="K88" s="9"/>
      <c r="L88" s="39">
        <f t="shared" si="32"/>
        <v>1950</v>
      </c>
      <c r="M88" s="9"/>
      <c r="N88" s="39">
        <f t="shared" si="23"/>
        <v>1950</v>
      </c>
      <c r="O88" s="9"/>
      <c r="P88" s="39">
        <f t="shared" si="24"/>
        <v>1950</v>
      </c>
      <c r="Q88" s="9">
        <v>-318.89999999999998</v>
      </c>
      <c r="R88" s="39">
        <f t="shared" si="25"/>
        <v>1631.1</v>
      </c>
      <c r="S88" s="9"/>
      <c r="T88" s="39">
        <f t="shared" si="26"/>
        <v>1631.1</v>
      </c>
      <c r="U88" s="9"/>
      <c r="V88" s="39">
        <f t="shared" si="27"/>
        <v>1631.1</v>
      </c>
      <c r="W88" s="9"/>
      <c r="X88" s="39">
        <f t="shared" si="28"/>
        <v>1631.1</v>
      </c>
      <c r="Y88" s="39">
        <v>1631.1</v>
      </c>
      <c r="Z88" s="45">
        <f t="shared" si="29"/>
        <v>100</v>
      </c>
    </row>
    <row r="89" spans="1:26" ht="31.5">
      <c r="A89" s="5" t="s">
        <v>63</v>
      </c>
      <c r="B89" s="5" t="s">
        <v>183</v>
      </c>
      <c r="C89" s="5" t="s">
        <v>2</v>
      </c>
      <c r="D89" s="5" t="s">
        <v>57</v>
      </c>
      <c r="E89" s="14" t="s">
        <v>73</v>
      </c>
      <c r="F89" s="9">
        <v>424</v>
      </c>
      <c r="G89" s="9"/>
      <c r="H89" s="39">
        <f t="shared" si="30"/>
        <v>424</v>
      </c>
      <c r="I89" s="9"/>
      <c r="J89" s="39">
        <f t="shared" si="31"/>
        <v>424</v>
      </c>
      <c r="K89" s="9"/>
      <c r="L89" s="39">
        <f t="shared" si="32"/>
        <v>424</v>
      </c>
      <c r="M89" s="9"/>
      <c r="N89" s="39">
        <f t="shared" si="23"/>
        <v>424</v>
      </c>
      <c r="O89" s="9"/>
      <c r="P89" s="39">
        <f t="shared" si="24"/>
        <v>424</v>
      </c>
      <c r="Q89" s="9">
        <v>-26.2</v>
      </c>
      <c r="R89" s="39">
        <f t="shared" si="25"/>
        <v>397.8</v>
      </c>
      <c r="S89" s="9"/>
      <c r="T89" s="39">
        <f t="shared" si="26"/>
        <v>397.8</v>
      </c>
      <c r="U89" s="9"/>
      <c r="V89" s="39">
        <f t="shared" si="27"/>
        <v>397.8</v>
      </c>
      <c r="W89" s="9">
        <v>-48.9</v>
      </c>
      <c r="X89" s="39">
        <f t="shared" si="28"/>
        <v>348.90000000000003</v>
      </c>
      <c r="Y89" s="39">
        <v>348.83</v>
      </c>
      <c r="Z89" s="45">
        <f t="shared" si="29"/>
        <v>99.979936944683274</v>
      </c>
    </row>
    <row r="90" spans="1:26" ht="30.75" customHeight="1">
      <c r="A90" s="5" t="s">
        <v>56</v>
      </c>
      <c r="B90" s="5" t="s">
        <v>183</v>
      </c>
      <c r="C90" s="5" t="s">
        <v>2</v>
      </c>
      <c r="D90" s="5" t="s">
        <v>57</v>
      </c>
      <c r="E90" s="14" t="s">
        <v>73</v>
      </c>
      <c r="F90" s="9">
        <v>1114.2</v>
      </c>
      <c r="G90" s="9"/>
      <c r="H90" s="39">
        <f t="shared" si="30"/>
        <v>1114.2</v>
      </c>
      <c r="I90" s="9"/>
      <c r="J90" s="39">
        <f t="shared" si="31"/>
        <v>1114.2</v>
      </c>
      <c r="K90" s="9"/>
      <c r="L90" s="39">
        <f t="shared" si="32"/>
        <v>1114.2</v>
      </c>
      <c r="M90" s="9"/>
      <c r="N90" s="39">
        <f t="shared" si="23"/>
        <v>1114.2</v>
      </c>
      <c r="O90" s="9"/>
      <c r="P90" s="39">
        <f t="shared" si="24"/>
        <v>1114.2</v>
      </c>
      <c r="Q90" s="9"/>
      <c r="R90" s="39">
        <f t="shared" si="25"/>
        <v>1114.2</v>
      </c>
      <c r="S90" s="9"/>
      <c r="T90" s="39">
        <f t="shared" si="26"/>
        <v>1114.2</v>
      </c>
      <c r="U90" s="9"/>
      <c r="V90" s="39">
        <f t="shared" si="27"/>
        <v>1114.2</v>
      </c>
      <c r="W90" s="9">
        <v>-0.4</v>
      </c>
      <c r="X90" s="39">
        <f t="shared" si="28"/>
        <v>1113.8</v>
      </c>
      <c r="Y90" s="39">
        <v>1113.8</v>
      </c>
      <c r="Z90" s="45">
        <f t="shared" si="29"/>
        <v>100</v>
      </c>
    </row>
    <row r="91" spans="1:26" ht="0.75" hidden="1" customHeight="1">
      <c r="A91" s="5" t="s">
        <v>64</v>
      </c>
      <c r="B91" s="5" t="s">
        <v>183</v>
      </c>
      <c r="C91" s="5" t="s">
        <v>2</v>
      </c>
      <c r="D91" s="5" t="s">
        <v>57</v>
      </c>
      <c r="E91" s="14" t="s">
        <v>73</v>
      </c>
      <c r="F91" s="9"/>
      <c r="G91" s="9"/>
      <c r="H91" s="39">
        <f t="shared" si="30"/>
        <v>0</v>
      </c>
      <c r="I91" s="9"/>
      <c r="J91" s="39">
        <f t="shared" si="31"/>
        <v>0</v>
      </c>
      <c r="K91" s="9"/>
      <c r="L91" s="39">
        <f t="shared" si="32"/>
        <v>0</v>
      </c>
      <c r="M91" s="9"/>
      <c r="N91" s="39">
        <f t="shared" si="23"/>
        <v>0</v>
      </c>
      <c r="O91" s="9"/>
      <c r="P91" s="39">
        <f t="shared" si="24"/>
        <v>0</v>
      </c>
      <c r="Q91" s="9"/>
      <c r="R91" s="39">
        <f t="shared" si="25"/>
        <v>0</v>
      </c>
      <c r="S91" s="9"/>
      <c r="T91" s="39">
        <f t="shared" si="26"/>
        <v>0</v>
      </c>
      <c r="U91" s="9"/>
      <c r="V91" s="39">
        <f t="shared" si="27"/>
        <v>0</v>
      </c>
      <c r="W91" s="9"/>
      <c r="X91" s="39">
        <f t="shared" si="28"/>
        <v>0</v>
      </c>
      <c r="Y91" s="39"/>
      <c r="Z91" s="45" t="e">
        <f t="shared" si="29"/>
        <v>#DIV/0!</v>
      </c>
    </row>
    <row r="92" spans="1:26" ht="36" customHeight="1">
      <c r="A92" s="5" t="s">
        <v>26</v>
      </c>
      <c r="B92" s="5" t="s">
        <v>183</v>
      </c>
      <c r="C92" s="5" t="s">
        <v>2</v>
      </c>
      <c r="D92" s="5" t="s">
        <v>57</v>
      </c>
      <c r="E92" s="14" t="s">
        <v>73</v>
      </c>
      <c r="F92" s="9">
        <v>1961.2</v>
      </c>
      <c r="G92" s="9"/>
      <c r="H92" s="39">
        <f t="shared" si="30"/>
        <v>1961.2</v>
      </c>
      <c r="I92" s="9"/>
      <c r="J92" s="39">
        <f t="shared" si="31"/>
        <v>1961.2</v>
      </c>
      <c r="K92" s="9"/>
      <c r="L92" s="39">
        <f t="shared" si="32"/>
        <v>1961.2</v>
      </c>
      <c r="M92" s="9">
        <v>445.6</v>
      </c>
      <c r="N92" s="39">
        <f t="shared" si="23"/>
        <v>2406.8000000000002</v>
      </c>
      <c r="O92" s="9"/>
      <c r="P92" s="39">
        <f t="shared" si="24"/>
        <v>2406.8000000000002</v>
      </c>
      <c r="Q92" s="9">
        <v>-147.6</v>
      </c>
      <c r="R92" s="39">
        <f t="shared" si="25"/>
        <v>2259.2000000000003</v>
      </c>
      <c r="S92" s="9"/>
      <c r="T92" s="39">
        <f t="shared" si="26"/>
        <v>2259.2000000000003</v>
      </c>
      <c r="U92" s="9"/>
      <c r="V92" s="39">
        <f t="shared" si="27"/>
        <v>2259.2000000000003</v>
      </c>
      <c r="W92" s="9">
        <v>-43.9</v>
      </c>
      <c r="X92" s="39">
        <v>2201.6999999999998</v>
      </c>
      <c r="Y92" s="39">
        <v>2201.6999000000001</v>
      </c>
      <c r="Z92" s="45">
        <f t="shared" si="29"/>
        <v>99.999995458055153</v>
      </c>
    </row>
    <row r="93" spans="1:26" ht="50.25" customHeight="1">
      <c r="A93" s="3" t="s">
        <v>0</v>
      </c>
      <c r="B93" s="3" t="s">
        <v>184</v>
      </c>
      <c r="C93" s="3" t="s">
        <v>2</v>
      </c>
      <c r="D93" s="3" t="s">
        <v>57</v>
      </c>
      <c r="E93" s="31" t="s">
        <v>159</v>
      </c>
      <c r="F93" s="8">
        <f>F94</f>
        <v>3034</v>
      </c>
      <c r="G93" s="8">
        <f>G94</f>
        <v>0</v>
      </c>
      <c r="H93" s="40">
        <f t="shared" si="30"/>
        <v>3034</v>
      </c>
      <c r="I93" s="8">
        <f>I94</f>
        <v>0</v>
      </c>
      <c r="J93" s="40">
        <f t="shared" si="31"/>
        <v>3034</v>
      </c>
      <c r="K93" s="8">
        <f>K94</f>
        <v>0</v>
      </c>
      <c r="L93" s="40">
        <f t="shared" si="32"/>
        <v>3034</v>
      </c>
      <c r="M93" s="8">
        <f>M94</f>
        <v>0</v>
      </c>
      <c r="N93" s="40">
        <f t="shared" si="23"/>
        <v>3034</v>
      </c>
      <c r="O93" s="8">
        <f>O94</f>
        <v>0</v>
      </c>
      <c r="P93" s="40">
        <f t="shared" si="24"/>
        <v>3034</v>
      </c>
      <c r="Q93" s="8">
        <f>Q94</f>
        <v>440</v>
      </c>
      <c r="R93" s="40">
        <f t="shared" si="25"/>
        <v>3474</v>
      </c>
      <c r="S93" s="8">
        <f>S94</f>
        <v>65</v>
      </c>
      <c r="T93" s="40">
        <f t="shared" si="26"/>
        <v>3539</v>
      </c>
      <c r="U93" s="8">
        <f>U94</f>
        <v>0</v>
      </c>
      <c r="V93" s="40">
        <f t="shared" si="27"/>
        <v>3539</v>
      </c>
      <c r="W93" s="8">
        <f>W94</f>
        <v>-87</v>
      </c>
      <c r="X93" s="40">
        <f>X94</f>
        <v>3452</v>
      </c>
      <c r="Y93" s="40">
        <f>Y94</f>
        <v>3436.8539500000002</v>
      </c>
      <c r="Z93" s="46">
        <f t="shared" si="29"/>
        <v>99.561238412514484</v>
      </c>
    </row>
    <row r="94" spans="1:26" ht="47.25">
      <c r="A94" s="5" t="s">
        <v>35</v>
      </c>
      <c r="B94" s="5" t="s">
        <v>185</v>
      </c>
      <c r="C94" s="5" t="s">
        <v>2</v>
      </c>
      <c r="D94" s="5" t="s">
        <v>57</v>
      </c>
      <c r="E94" s="14" t="s">
        <v>160</v>
      </c>
      <c r="F94" s="9">
        <v>3034</v>
      </c>
      <c r="G94" s="9"/>
      <c r="H94" s="39">
        <f t="shared" si="30"/>
        <v>3034</v>
      </c>
      <c r="I94" s="9"/>
      <c r="J94" s="39">
        <f t="shared" si="31"/>
        <v>3034</v>
      </c>
      <c r="K94" s="9"/>
      <c r="L94" s="39">
        <f t="shared" si="32"/>
        <v>3034</v>
      </c>
      <c r="M94" s="9"/>
      <c r="N94" s="39">
        <f t="shared" si="23"/>
        <v>3034</v>
      </c>
      <c r="O94" s="9"/>
      <c r="P94" s="39">
        <f t="shared" si="24"/>
        <v>3034</v>
      </c>
      <c r="Q94" s="9">
        <v>440</v>
      </c>
      <c r="R94" s="39">
        <f t="shared" si="25"/>
        <v>3474</v>
      </c>
      <c r="S94" s="9">
        <v>65</v>
      </c>
      <c r="T94" s="39">
        <f t="shared" si="26"/>
        <v>3539</v>
      </c>
      <c r="U94" s="9"/>
      <c r="V94" s="39">
        <f t="shared" si="27"/>
        <v>3539</v>
      </c>
      <c r="W94" s="9">
        <v>-87</v>
      </c>
      <c r="X94" s="39">
        <f t="shared" si="28"/>
        <v>3452</v>
      </c>
      <c r="Y94" s="39">
        <v>3436.8539500000002</v>
      </c>
      <c r="Z94" s="45">
        <f t="shared" si="29"/>
        <v>99.561238412514484</v>
      </c>
    </row>
    <row r="95" spans="1:26" ht="78.75">
      <c r="A95" s="3" t="s">
        <v>0</v>
      </c>
      <c r="B95" s="3" t="s">
        <v>186</v>
      </c>
      <c r="C95" s="3" t="s">
        <v>2</v>
      </c>
      <c r="D95" s="3" t="s">
        <v>57</v>
      </c>
      <c r="E95" s="10" t="s">
        <v>161</v>
      </c>
      <c r="F95" s="8">
        <f>F96</f>
        <v>679.5</v>
      </c>
      <c r="G95" s="8">
        <f>G96</f>
        <v>-46.6</v>
      </c>
      <c r="H95" s="40">
        <f t="shared" si="30"/>
        <v>632.9</v>
      </c>
      <c r="I95" s="8">
        <f>I96</f>
        <v>0</v>
      </c>
      <c r="J95" s="40">
        <f t="shared" si="31"/>
        <v>632.9</v>
      </c>
      <c r="K95" s="8">
        <f>K96</f>
        <v>0</v>
      </c>
      <c r="L95" s="40">
        <f t="shared" si="32"/>
        <v>632.9</v>
      </c>
      <c r="M95" s="8">
        <f>M96</f>
        <v>0</v>
      </c>
      <c r="N95" s="40">
        <f t="shared" si="23"/>
        <v>632.9</v>
      </c>
      <c r="O95" s="8">
        <f>O96</f>
        <v>0</v>
      </c>
      <c r="P95" s="40">
        <f t="shared" si="24"/>
        <v>632.9</v>
      </c>
      <c r="Q95" s="8">
        <f>Q96</f>
        <v>0</v>
      </c>
      <c r="R95" s="40">
        <f t="shared" si="25"/>
        <v>632.9</v>
      </c>
      <c r="S95" s="8">
        <f>S96</f>
        <v>0</v>
      </c>
      <c r="T95" s="40">
        <f t="shared" si="26"/>
        <v>632.9</v>
      </c>
      <c r="U95" s="8">
        <f>U96</f>
        <v>0</v>
      </c>
      <c r="V95" s="40">
        <f t="shared" si="27"/>
        <v>632.9</v>
      </c>
      <c r="W95" s="8">
        <f>W96</f>
        <v>-129</v>
      </c>
      <c r="X95" s="40">
        <f>X96</f>
        <v>503.9</v>
      </c>
      <c r="Y95" s="40">
        <f>Y96</f>
        <v>503.84300000000002</v>
      </c>
      <c r="Z95" s="46">
        <f t="shared" si="29"/>
        <v>99.98868823179204</v>
      </c>
    </row>
    <row r="96" spans="1:26" ht="68.25" customHeight="1">
      <c r="A96" s="5" t="s">
        <v>35</v>
      </c>
      <c r="B96" s="5" t="s">
        <v>187</v>
      </c>
      <c r="C96" s="5" t="s">
        <v>2</v>
      </c>
      <c r="D96" s="5" t="s">
        <v>57</v>
      </c>
      <c r="E96" s="14" t="s">
        <v>203</v>
      </c>
      <c r="F96" s="9">
        <v>679.5</v>
      </c>
      <c r="G96" s="9">
        <v>-46.6</v>
      </c>
      <c r="H96" s="39">
        <f t="shared" si="30"/>
        <v>632.9</v>
      </c>
      <c r="I96" s="9"/>
      <c r="J96" s="39">
        <f t="shared" si="31"/>
        <v>632.9</v>
      </c>
      <c r="K96" s="9"/>
      <c r="L96" s="39">
        <f t="shared" si="32"/>
        <v>632.9</v>
      </c>
      <c r="M96" s="9"/>
      <c r="N96" s="39">
        <f t="shared" si="23"/>
        <v>632.9</v>
      </c>
      <c r="O96" s="9"/>
      <c r="P96" s="39">
        <f t="shared" si="24"/>
        <v>632.9</v>
      </c>
      <c r="Q96" s="9"/>
      <c r="R96" s="39">
        <f t="shared" si="25"/>
        <v>632.9</v>
      </c>
      <c r="S96" s="9"/>
      <c r="T96" s="39">
        <f t="shared" si="26"/>
        <v>632.9</v>
      </c>
      <c r="U96" s="9"/>
      <c r="V96" s="39">
        <f t="shared" si="27"/>
        <v>632.9</v>
      </c>
      <c r="W96" s="9">
        <v>-129</v>
      </c>
      <c r="X96" s="39">
        <f t="shared" si="28"/>
        <v>503.9</v>
      </c>
      <c r="Y96" s="39">
        <v>503.84300000000002</v>
      </c>
      <c r="Z96" s="45">
        <f t="shared" si="29"/>
        <v>99.98868823179204</v>
      </c>
    </row>
    <row r="97" spans="1:26" ht="63">
      <c r="A97" s="3" t="s">
        <v>0</v>
      </c>
      <c r="B97" s="3" t="s">
        <v>188</v>
      </c>
      <c r="C97" s="3" t="s">
        <v>2</v>
      </c>
      <c r="D97" s="3" t="s">
        <v>57</v>
      </c>
      <c r="E97" s="10" t="s">
        <v>157</v>
      </c>
      <c r="F97" s="8">
        <f>F98</f>
        <v>3135.6</v>
      </c>
      <c r="G97" s="8">
        <f>G98</f>
        <v>0</v>
      </c>
      <c r="H97" s="40">
        <f t="shared" si="30"/>
        <v>3135.6</v>
      </c>
      <c r="I97" s="8">
        <f>I98</f>
        <v>0</v>
      </c>
      <c r="J97" s="40">
        <f t="shared" si="31"/>
        <v>3135.6</v>
      </c>
      <c r="K97" s="8">
        <f>K98</f>
        <v>0</v>
      </c>
      <c r="L97" s="40">
        <f t="shared" si="32"/>
        <v>3135.6</v>
      </c>
      <c r="M97" s="8">
        <f>M98</f>
        <v>0</v>
      </c>
      <c r="N97" s="40">
        <f t="shared" si="23"/>
        <v>3135.6</v>
      </c>
      <c r="O97" s="8">
        <f>O98</f>
        <v>0</v>
      </c>
      <c r="P97" s="40">
        <f t="shared" si="24"/>
        <v>3135.6</v>
      </c>
      <c r="Q97" s="8">
        <f>Q98</f>
        <v>0</v>
      </c>
      <c r="R97" s="40">
        <f t="shared" si="25"/>
        <v>3135.6</v>
      </c>
      <c r="S97" s="8">
        <f>S98</f>
        <v>-217.6</v>
      </c>
      <c r="T97" s="40">
        <f t="shared" si="26"/>
        <v>2918</v>
      </c>
      <c r="U97" s="8">
        <f>U98</f>
        <v>0</v>
      </c>
      <c r="V97" s="40">
        <f t="shared" si="27"/>
        <v>2918</v>
      </c>
      <c r="W97" s="8">
        <f>W98</f>
        <v>0</v>
      </c>
      <c r="X97" s="40">
        <f>X98</f>
        <v>2918</v>
      </c>
      <c r="Y97" s="40">
        <f>Y98</f>
        <v>2917.9092799999999</v>
      </c>
      <c r="Z97" s="46">
        <f t="shared" si="29"/>
        <v>99.996891021247421</v>
      </c>
    </row>
    <row r="98" spans="1:26" ht="63">
      <c r="A98" s="5" t="s">
        <v>26</v>
      </c>
      <c r="B98" s="5" t="s">
        <v>189</v>
      </c>
      <c r="C98" s="5" t="s">
        <v>2</v>
      </c>
      <c r="D98" s="5" t="s">
        <v>57</v>
      </c>
      <c r="E98" s="14" t="s">
        <v>158</v>
      </c>
      <c r="F98" s="9">
        <v>3135.6</v>
      </c>
      <c r="G98" s="9"/>
      <c r="H98" s="39">
        <f t="shared" si="30"/>
        <v>3135.6</v>
      </c>
      <c r="I98" s="9"/>
      <c r="J98" s="39">
        <f t="shared" si="31"/>
        <v>3135.6</v>
      </c>
      <c r="K98" s="9"/>
      <c r="L98" s="39">
        <f t="shared" si="32"/>
        <v>3135.6</v>
      </c>
      <c r="M98" s="9"/>
      <c r="N98" s="39">
        <f t="shared" si="23"/>
        <v>3135.6</v>
      </c>
      <c r="O98" s="9"/>
      <c r="P98" s="39">
        <f t="shared" si="24"/>
        <v>3135.6</v>
      </c>
      <c r="Q98" s="9"/>
      <c r="R98" s="39">
        <f t="shared" si="25"/>
        <v>3135.6</v>
      </c>
      <c r="S98" s="9">
        <v>-217.6</v>
      </c>
      <c r="T98" s="39">
        <f t="shared" si="26"/>
        <v>2918</v>
      </c>
      <c r="U98" s="9"/>
      <c r="V98" s="39">
        <f t="shared" si="27"/>
        <v>2918</v>
      </c>
      <c r="W98" s="9"/>
      <c r="X98" s="39">
        <f t="shared" si="28"/>
        <v>2918</v>
      </c>
      <c r="Y98" s="39">
        <v>2917.9092799999999</v>
      </c>
      <c r="Z98" s="45">
        <f t="shared" si="29"/>
        <v>99.996891021247421</v>
      </c>
    </row>
    <row r="99" spans="1:26" ht="31.5" customHeight="1">
      <c r="A99" s="19" t="s">
        <v>0</v>
      </c>
      <c r="B99" s="19" t="s">
        <v>180</v>
      </c>
      <c r="C99" s="19" t="s">
        <v>2</v>
      </c>
      <c r="D99" s="19" t="s">
        <v>57</v>
      </c>
      <c r="E99" s="10" t="s">
        <v>66</v>
      </c>
      <c r="F99" s="11">
        <f>F100</f>
        <v>379.6</v>
      </c>
      <c r="G99" s="11">
        <f>G100</f>
        <v>0</v>
      </c>
      <c r="H99" s="40">
        <f t="shared" si="30"/>
        <v>379.6</v>
      </c>
      <c r="I99" s="11">
        <f>I100</f>
        <v>0</v>
      </c>
      <c r="J99" s="40">
        <f t="shared" si="31"/>
        <v>379.6</v>
      </c>
      <c r="K99" s="11">
        <f>K100</f>
        <v>0</v>
      </c>
      <c r="L99" s="40">
        <f t="shared" si="32"/>
        <v>379.6</v>
      </c>
      <c r="M99" s="11">
        <f>M100</f>
        <v>0</v>
      </c>
      <c r="N99" s="40">
        <f t="shared" si="23"/>
        <v>379.6</v>
      </c>
      <c r="O99" s="11">
        <f>O100</f>
        <v>0</v>
      </c>
      <c r="P99" s="40">
        <f t="shared" si="24"/>
        <v>379.6</v>
      </c>
      <c r="Q99" s="11">
        <f>Q100</f>
        <v>0</v>
      </c>
      <c r="R99" s="40">
        <f t="shared" si="25"/>
        <v>379.6</v>
      </c>
      <c r="S99" s="11">
        <f>S100</f>
        <v>0</v>
      </c>
      <c r="T99" s="40">
        <f t="shared" si="26"/>
        <v>379.6</v>
      </c>
      <c r="U99" s="11">
        <f>U100</f>
        <v>0</v>
      </c>
      <c r="V99" s="40">
        <f t="shared" si="27"/>
        <v>379.6</v>
      </c>
      <c r="W99" s="11">
        <f>W100</f>
        <v>0</v>
      </c>
      <c r="X99" s="40">
        <f>X100</f>
        <v>379.6</v>
      </c>
      <c r="Y99" s="40">
        <f>Y100</f>
        <v>379.6</v>
      </c>
      <c r="Z99" s="46">
        <f t="shared" si="29"/>
        <v>100</v>
      </c>
    </row>
    <row r="100" spans="1:26" ht="47.25">
      <c r="A100" s="29" t="s">
        <v>56</v>
      </c>
      <c r="B100" s="29" t="s">
        <v>181</v>
      </c>
      <c r="C100" s="29" t="s">
        <v>2</v>
      </c>
      <c r="D100" s="29" t="s">
        <v>57</v>
      </c>
      <c r="E100" s="14" t="s">
        <v>67</v>
      </c>
      <c r="F100" s="15">
        <v>379.6</v>
      </c>
      <c r="G100" s="15"/>
      <c r="H100" s="39">
        <f t="shared" si="30"/>
        <v>379.6</v>
      </c>
      <c r="I100" s="15"/>
      <c r="J100" s="39">
        <f t="shared" si="31"/>
        <v>379.6</v>
      </c>
      <c r="K100" s="15"/>
      <c r="L100" s="39">
        <f t="shared" si="32"/>
        <v>379.6</v>
      </c>
      <c r="M100" s="15"/>
      <c r="N100" s="39">
        <f t="shared" si="23"/>
        <v>379.6</v>
      </c>
      <c r="O100" s="15"/>
      <c r="P100" s="39">
        <f t="shared" si="24"/>
        <v>379.6</v>
      </c>
      <c r="Q100" s="15"/>
      <c r="R100" s="39">
        <f t="shared" si="25"/>
        <v>379.6</v>
      </c>
      <c r="S100" s="15"/>
      <c r="T100" s="39">
        <f t="shared" si="26"/>
        <v>379.6</v>
      </c>
      <c r="U100" s="15"/>
      <c r="V100" s="39">
        <f t="shared" si="27"/>
        <v>379.6</v>
      </c>
      <c r="W100" s="15"/>
      <c r="X100" s="39">
        <f t="shared" si="28"/>
        <v>379.6</v>
      </c>
      <c r="Y100" s="39">
        <f t="shared" si="28"/>
        <v>379.6</v>
      </c>
      <c r="Z100" s="45">
        <f t="shared" si="29"/>
        <v>100</v>
      </c>
    </row>
    <row r="101" spans="1:26" ht="63">
      <c r="A101" s="19" t="s">
        <v>0</v>
      </c>
      <c r="B101" s="19" t="s">
        <v>176</v>
      </c>
      <c r="C101" s="19" t="s">
        <v>2</v>
      </c>
      <c r="D101" s="19" t="s">
        <v>57</v>
      </c>
      <c r="E101" s="10" t="s">
        <v>177</v>
      </c>
      <c r="F101" s="15"/>
      <c r="G101" s="15"/>
      <c r="H101" s="45">
        <f t="shared" si="30"/>
        <v>0</v>
      </c>
      <c r="I101" s="15"/>
      <c r="J101" s="46">
        <f t="shared" si="31"/>
        <v>0</v>
      </c>
      <c r="K101" s="11">
        <f t="shared" ref="K101:W101" si="33">K102</f>
        <v>0.21</v>
      </c>
      <c r="L101" s="46">
        <f t="shared" si="33"/>
        <v>0.21</v>
      </c>
      <c r="M101" s="11">
        <f t="shared" si="33"/>
        <v>0</v>
      </c>
      <c r="N101" s="46">
        <f t="shared" si="33"/>
        <v>0.21</v>
      </c>
      <c r="O101" s="11">
        <f t="shared" si="33"/>
        <v>0</v>
      </c>
      <c r="P101" s="46">
        <f t="shared" si="33"/>
        <v>0.21</v>
      </c>
      <c r="Q101" s="11">
        <f t="shared" si="33"/>
        <v>0</v>
      </c>
      <c r="R101" s="46">
        <f t="shared" si="33"/>
        <v>0.21</v>
      </c>
      <c r="S101" s="11">
        <f t="shared" si="33"/>
        <v>0</v>
      </c>
      <c r="T101" s="46">
        <f t="shared" si="33"/>
        <v>0.21</v>
      </c>
      <c r="U101" s="11">
        <f t="shared" si="33"/>
        <v>0</v>
      </c>
      <c r="V101" s="46">
        <f t="shared" si="33"/>
        <v>0.21</v>
      </c>
      <c r="W101" s="11">
        <f t="shared" si="33"/>
        <v>0</v>
      </c>
      <c r="X101" s="46">
        <f>X102</f>
        <v>0.21</v>
      </c>
      <c r="Y101" s="46">
        <f>Y102</f>
        <v>0.21</v>
      </c>
      <c r="Z101" s="46">
        <f t="shared" si="29"/>
        <v>100</v>
      </c>
    </row>
    <row r="102" spans="1:26" ht="63">
      <c r="A102" s="29" t="s">
        <v>26</v>
      </c>
      <c r="B102" s="29" t="s">
        <v>179</v>
      </c>
      <c r="C102" s="29" t="s">
        <v>2</v>
      </c>
      <c r="D102" s="29" t="s">
        <v>57</v>
      </c>
      <c r="E102" s="14" t="s">
        <v>178</v>
      </c>
      <c r="F102" s="15"/>
      <c r="G102" s="15"/>
      <c r="H102" s="45">
        <f t="shared" si="30"/>
        <v>0</v>
      </c>
      <c r="I102" s="15"/>
      <c r="J102" s="45">
        <f t="shared" si="31"/>
        <v>0</v>
      </c>
      <c r="K102" s="15">
        <v>0.21</v>
      </c>
      <c r="L102" s="45">
        <f t="shared" si="32"/>
        <v>0.21</v>
      </c>
      <c r="M102" s="15"/>
      <c r="N102" s="45">
        <f t="shared" ref="N102:N119" si="34">L102+M102</f>
        <v>0.21</v>
      </c>
      <c r="O102" s="15"/>
      <c r="P102" s="45">
        <f t="shared" ref="P102:P120" si="35">N102+O102</f>
        <v>0.21</v>
      </c>
      <c r="Q102" s="15"/>
      <c r="R102" s="45">
        <f t="shared" ref="R102:R120" si="36">P102+Q102</f>
        <v>0.21</v>
      </c>
      <c r="S102" s="15"/>
      <c r="T102" s="45">
        <f t="shared" ref="T102:T120" si="37">R102+S102</f>
        <v>0.21</v>
      </c>
      <c r="U102" s="15"/>
      <c r="V102" s="45">
        <f t="shared" ref="V102:V120" si="38">T102+U102</f>
        <v>0.21</v>
      </c>
      <c r="W102" s="15"/>
      <c r="X102" s="45">
        <f t="shared" ref="X102:Y119" si="39">V102+W102</f>
        <v>0.21</v>
      </c>
      <c r="Y102" s="45">
        <f t="shared" si="39"/>
        <v>0.21</v>
      </c>
      <c r="Z102" s="45">
        <f t="shared" si="29"/>
        <v>100</v>
      </c>
    </row>
    <row r="103" spans="1:26" ht="63">
      <c r="A103" s="19" t="s">
        <v>0</v>
      </c>
      <c r="B103" s="19" t="s">
        <v>192</v>
      </c>
      <c r="C103" s="19" t="s">
        <v>2</v>
      </c>
      <c r="D103" s="19" t="s">
        <v>57</v>
      </c>
      <c r="E103" s="10" t="s">
        <v>193</v>
      </c>
      <c r="F103" s="11">
        <f>F104</f>
        <v>430.2</v>
      </c>
      <c r="G103" s="11">
        <f>G104</f>
        <v>0</v>
      </c>
      <c r="H103" s="40">
        <f t="shared" si="30"/>
        <v>430.2</v>
      </c>
      <c r="I103" s="11">
        <f>I104</f>
        <v>0</v>
      </c>
      <c r="J103" s="40">
        <f t="shared" si="31"/>
        <v>430.2</v>
      </c>
      <c r="K103" s="11">
        <f>K104</f>
        <v>-0.06</v>
      </c>
      <c r="L103" s="40">
        <f t="shared" si="32"/>
        <v>430.14</v>
      </c>
      <c r="M103" s="11">
        <f>M104</f>
        <v>0</v>
      </c>
      <c r="N103" s="40">
        <f t="shared" si="34"/>
        <v>430.14</v>
      </c>
      <c r="O103" s="11">
        <f>O104</f>
        <v>0</v>
      </c>
      <c r="P103" s="40">
        <f t="shared" si="35"/>
        <v>430.14</v>
      </c>
      <c r="Q103" s="11">
        <f>Q104</f>
        <v>0.06</v>
      </c>
      <c r="R103" s="40">
        <f t="shared" si="36"/>
        <v>430.2</v>
      </c>
      <c r="S103" s="11">
        <f>S104</f>
        <v>-392.01299999999998</v>
      </c>
      <c r="T103" s="40">
        <f t="shared" si="37"/>
        <v>38.187000000000012</v>
      </c>
      <c r="U103" s="11">
        <f>U104</f>
        <v>0</v>
      </c>
      <c r="V103" s="40">
        <f t="shared" si="38"/>
        <v>38.187000000000012</v>
      </c>
      <c r="W103" s="11">
        <f>W104</f>
        <v>-17.756</v>
      </c>
      <c r="X103" s="40">
        <f>X104</f>
        <v>20.431000000000012</v>
      </c>
      <c r="Y103" s="40">
        <f>Y104</f>
        <v>20.431000000000001</v>
      </c>
      <c r="Z103" s="46">
        <f t="shared" si="29"/>
        <v>99.999999999999943</v>
      </c>
    </row>
    <row r="104" spans="1:26" ht="47.25">
      <c r="A104" s="29" t="s">
        <v>26</v>
      </c>
      <c r="B104" s="29" t="s">
        <v>194</v>
      </c>
      <c r="C104" s="29" t="s">
        <v>2</v>
      </c>
      <c r="D104" s="29" t="s">
        <v>57</v>
      </c>
      <c r="E104" s="14" t="s">
        <v>195</v>
      </c>
      <c r="F104" s="15">
        <v>430.2</v>
      </c>
      <c r="G104" s="15"/>
      <c r="H104" s="39">
        <f t="shared" si="30"/>
        <v>430.2</v>
      </c>
      <c r="I104" s="15"/>
      <c r="J104" s="39">
        <f t="shared" si="31"/>
        <v>430.2</v>
      </c>
      <c r="K104" s="15">
        <v>-0.06</v>
      </c>
      <c r="L104" s="39">
        <f t="shared" si="32"/>
        <v>430.14</v>
      </c>
      <c r="M104" s="15"/>
      <c r="N104" s="39">
        <f t="shared" si="34"/>
        <v>430.14</v>
      </c>
      <c r="O104" s="15"/>
      <c r="P104" s="39">
        <f t="shared" si="35"/>
        <v>430.14</v>
      </c>
      <c r="Q104" s="15">
        <v>0.06</v>
      </c>
      <c r="R104" s="39">
        <f t="shared" si="36"/>
        <v>430.2</v>
      </c>
      <c r="S104" s="15">
        <v>-392.01299999999998</v>
      </c>
      <c r="T104" s="39">
        <f t="shared" si="37"/>
        <v>38.187000000000012</v>
      </c>
      <c r="U104" s="15"/>
      <c r="V104" s="39">
        <f t="shared" si="38"/>
        <v>38.187000000000012</v>
      </c>
      <c r="W104" s="15">
        <v>-17.756</v>
      </c>
      <c r="X104" s="39">
        <f t="shared" si="39"/>
        <v>20.431000000000012</v>
      </c>
      <c r="Y104" s="39">
        <v>20.431000000000001</v>
      </c>
      <c r="Z104" s="45">
        <f t="shared" si="29"/>
        <v>99.999999999999943</v>
      </c>
    </row>
    <row r="105" spans="1:26" ht="47.25">
      <c r="A105" s="19" t="s">
        <v>0</v>
      </c>
      <c r="B105" s="19" t="s">
        <v>196</v>
      </c>
      <c r="C105" s="19" t="s">
        <v>2</v>
      </c>
      <c r="D105" s="19" t="s">
        <v>57</v>
      </c>
      <c r="E105" s="10" t="s">
        <v>199</v>
      </c>
      <c r="F105" s="11">
        <f>F106</f>
        <v>1290.9000000000001</v>
      </c>
      <c r="G105" s="11">
        <f>G106</f>
        <v>3483.9</v>
      </c>
      <c r="H105" s="40">
        <f t="shared" si="30"/>
        <v>4774.8</v>
      </c>
      <c r="I105" s="11">
        <f>I106</f>
        <v>0</v>
      </c>
      <c r="J105" s="40">
        <f t="shared" si="31"/>
        <v>4774.8</v>
      </c>
      <c r="K105" s="11">
        <f>K106</f>
        <v>-29</v>
      </c>
      <c r="L105" s="40">
        <f t="shared" si="32"/>
        <v>4745.8</v>
      </c>
      <c r="M105" s="11">
        <f>M106</f>
        <v>0</v>
      </c>
      <c r="N105" s="40">
        <f t="shared" si="34"/>
        <v>4745.8</v>
      </c>
      <c r="O105" s="11">
        <f>O106</f>
        <v>0</v>
      </c>
      <c r="P105" s="40">
        <f t="shared" si="35"/>
        <v>4745.8</v>
      </c>
      <c r="Q105" s="11">
        <f>Q106</f>
        <v>0</v>
      </c>
      <c r="R105" s="40">
        <f t="shared" si="36"/>
        <v>4745.8</v>
      </c>
      <c r="S105" s="11">
        <f>S106</f>
        <v>-479.52300000000002</v>
      </c>
      <c r="T105" s="40">
        <f t="shared" si="37"/>
        <v>4266.277</v>
      </c>
      <c r="U105" s="11">
        <f>U106</f>
        <v>0</v>
      </c>
      <c r="V105" s="40">
        <f t="shared" si="38"/>
        <v>4266.277</v>
      </c>
      <c r="W105" s="11">
        <f>W106</f>
        <v>0</v>
      </c>
      <c r="X105" s="40">
        <f>X106</f>
        <v>4266.277</v>
      </c>
      <c r="Y105" s="40">
        <f>Y106</f>
        <v>4266.277</v>
      </c>
      <c r="Z105" s="46">
        <f t="shared" si="29"/>
        <v>100</v>
      </c>
    </row>
    <row r="106" spans="1:26" ht="47.25">
      <c r="A106" s="29" t="s">
        <v>26</v>
      </c>
      <c r="B106" s="29" t="s">
        <v>197</v>
      </c>
      <c r="C106" s="29" t="s">
        <v>2</v>
      </c>
      <c r="D106" s="29" t="s">
        <v>57</v>
      </c>
      <c r="E106" s="14" t="s">
        <v>198</v>
      </c>
      <c r="F106" s="15">
        <v>1290.9000000000001</v>
      </c>
      <c r="G106" s="15">
        <v>3483.9</v>
      </c>
      <c r="H106" s="39">
        <f t="shared" si="30"/>
        <v>4774.8</v>
      </c>
      <c r="I106" s="15"/>
      <c r="J106" s="39">
        <f t="shared" si="31"/>
        <v>4774.8</v>
      </c>
      <c r="K106" s="15">
        <v>-29</v>
      </c>
      <c r="L106" s="39">
        <f t="shared" si="32"/>
        <v>4745.8</v>
      </c>
      <c r="M106" s="15"/>
      <c r="N106" s="39">
        <f t="shared" si="34"/>
        <v>4745.8</v>
      </c>
      <c r="O106" s="15"/>
      <c r="P106" s="39">
        <f t="shared" si="35"/>
        <v>4745.8</v>
      </c>
      <c r="Q106" s="15"/>
      <c r="R106" s="39">
        <f t="shared" si="36"/>
        <v>4745.8</v>
      </c>
      <c r="S106" s="15">
        <v>-479.52300000000002</v>
      </c>
      <c r="T106" s="39">
        <f t="shared" si="37"/>
        <v>4266.277</v>
      </c>
      <c r="U106" s="15"/>
      <c r="V106" s="39">
        <f t="shared" si="38"/>
        <v>4266.277</v>
      </c>
      <c r="W106" s="15"/>
      <c r="X106" s="39">
        <f t="shared" si="39"/>
        <v>4266.277</v>
      </c>
      <c r="Y106" s="39">
        <v>4266.277</v>
      </c>
      <c r="Z106" s="45">
        <f t="shared" si="29"/>
        <v>100</v>
      </c>
    </row>
    <row r="107" spans="1:26" ht="15.75">
      <c r="A107" s="3" t="s">
        <v>0</v>
      </c>
      <c r="B107" s="3" t="s">
        <v>190</v>
      </c>
      <c r="C107" s="3" t="s">
        <v>2</v>
      </c>
      <c r="D107" s="3" t="s">
        <v>57</v>
      </c>
      <c r="E107" s="10" t="s">
        <v>74</v>
      </c>
      <c r="F107" s="8">
        <f>F108+F109</f>
        <v>30949.3</v>
      </c>
      <c r="G107" s="8">
        <f>G108+G109</f>
        <v>-399.29999999999927</v>
      </c>
      <c r="H107" s="40">
        <f t="shared" si="30"/>
        <v>30550</v>
      </c>
      <c r="I107" s="8">
        <f>I108+I109</f>
        <v>0</v>
      </c>
      <c r="J107" s="40">
        <f t="shared" si="31"/>
        <v>30550</v>
      </c>
      <c r="K107" s="8">
        <f>K108+K109</f>
        <v>0</v>
      </c>
      <c r="L107" s="40">
        <f t="shared" si="32"/>
        <v>30550</v>
      </c>
      <c r="M107" s="8">
        <f>M108+M109+M120</f>
        <v>0</v>
      </c>
      <c r="N107" s="40">
        <f t="shared" si="34"/>
        <v>30550</v>
      </c>
      <c r="O107" s="8">
        <f>O108+O109+O120</f>
        <v>0</v>
      </c>
      <c r="P107" s="40">
        <f t="shared" si="35"/>
        <v>30550</v>
      </c>
      <c r="Q107" s="8">
        <f>Q108+Q109+Q120</f>
        <v>48</v>
      </c>
      <c r="R107" s="40">
        <f t="shared" si="36"/>
        <v>30598</v>
      </c>
      <c r="S107" s="8">
        <f>S108+S109+S120</f>
        <v>-101</v>
      </c>
      <c r="T107" s="40">
        <f t="shared" si="37"/>
        <v>30497</v>
      </c>
      <c r="U107" s="8">
        <f>U108+U109+U120</f>
        <v>0</v>
      </c>
      <c r="V107" s="40">
        <f t="shared" si="38"/>
        <v>30497</v>
      </c>
      <c r="W107" s="8">
        <f>W108+W109+W120</f>
        <v>62.4</v>
      </c>
      <c r="X107" s="40">
        <f>X108+X109+X120</f>
        <v>30559.4</v>
      </c>
      <c r="Y107" s="40">
        <f>Y108+Y109+Y120</f>
        <v>30559.4</v>
      </c>
      <c r="Z107" s="46">
        <f t="shared" si="29"/>
        <v>100</v>
      </c>
    </row>
    <row r="108" spans="1:26" ht="18.75" customHeight="1">
      <c r="A108" s="5" t="s">
        <v>34</v>
      </c>
      <c r="B108" s="5" t="s">
        <v>191</v>
      </c>
      <c r="C108" s="5" t="s">
        <v>2</v>
      </c>
      <c r="D108" s="5" t="s">
        <v>57</v>
      </c>
      <c r="E108" s="14" t="s">
        <v>75</v>
      </c>
      <c r="F108" s="9">
        <v>26109</v>
      </c>
      <c r="G108" s="9">
        <v>-14557</v>
      </c>
      <c r="H108" s="39">
        <f t="shared" si="30"/>
        <v>11552</v>
      </c>
      <c r="I108" s="9"/>
      <c r="J108" s="39">
        <f t="shared" si="31"/>
        <v>11552</v>
      </c>
      <c r="K108" s="9"/>
      <c r="L108" s="39">
        <f t="shared" si="32"/>
        <v>11552</v>
      </c>
      <c r="M108" s="9">
        <v>-4968.78</v>
      </c>
      <c r="N108" s="39">
        <f t="shared" si="34"/>
        <v>6583.22</v>
      </c>
      <c r="O108" s="9"/>
      <c r="P108" s="39">
        <f t="shared" si="35"/>
        <v>6583.22</v>
      </c>
      <c r="Q108" s="9"/>
      <c r="R108" s="39">
        <f t="shared" si="36"/>
        <v>6583.22</v>
      </c>
      <c r="S108" s="9"/>
      <c r="T108" s="39">
        <f t="shared" si="37"/>
        <v>6583.22</v>
      </c>
      <c r="U108" s="9"/>
      <c r="V108" s="39">
        <f t="shared" si="38"/>
        <v>6583.22</v>
      </c>
      <c r="W108" s="9"/>
      <c r="X108" s="39">
        <f t="shared" si="39"/>
        <v>6583.22</v>
      </c>
      <c r="Y108" s="39">
        <v>6583.22</v>
      </c>
      <c r="Z108" s="45">
        <f t="shared" si="29"/>
        <v>100</v>
      </c>
    </row>
    <row r="109" spans="1:26" ht="14.25" customHeight="1">
      <c r="A109" s="5" t="s">
        <v>35</v>
      </c>
      <c r="B109" s="5" t="s">
        <v>191</v>
      </c>
      <c r="C109" s="5" t="s">
        <v>2</v>
      </c>
      <c r="D109" s="5" t="s">
        <v>57</v>
      </c>
      <c r="E109" s="14" t="s">
        <v>75</v>
      </c>
      <c r="F109" s="9">
        <v>4840.3</v>
      </c>
      <c r="G109" s="9">
        <v>14157.7</v>
      </c>
      <c r="H109" s="39">
        <f t="shared" si="30"/>
        <v>18998</v>
      </c>
      <c r="I109" s="9"/>
      <c r="J109" s="39">
        <f t="shared" si="31"/>
        <v>18998</v>
      </c>
      <c r="K109" s="9"/>
      <c r="L109" s="39">
        <f t="shared" si="32"/>
        <v>18998</v>
      </c>
      <c r="M109" s="9"/>
      <c r="N109" s="39">
        <f t="shared" si="34"/>
        <v>18998</v>
      </c>
      <c r="O109" s="9"/>
      <c r="P109" s="39">
        <f t="shared" si="35"/>
        <v>18998</v>
      </c>
      <c r="Q109" s="9">
        <v>48</v>
      </c>
      <c r="R109" s="39">
        <f t="shared" si="36"/>
        <v>19046</v>
      </c>
      <c r="S109" s="9">
        <v>-280</v>
      </c>
      <c r="T109" s="39">
        <f t="shared" si="37"/>
        <v>18766</v>
      </c>
      <c r="U109" s="9"/>
      <c r="V109" s="39">
        <f t="shared" si="38"/>
        <v>18766</v>
      </c>
      <c r="W109" s="9">
        <v>5.5</v>
      </c>
      <c r="X109" s="39">
        <v>18822.900000000001</v>
      </c>
      <c r="Y109" s="39">
        <v>18822.900000000001</v>
      </c>
      <c r="Z109" s="45">
        <f t="shared" si="29"/>
        <v>100</v>
      </c>
    </row>
    <row r="110" spans="1:26" ht="15.75" hidden="1">
      <c r="A110" s="3" t="s">
        <v>0</v>
      </c>
      <c r="B110" s="3" t="s">
        <v>76</v>
      </c>
      <c r="C110" s="3" t="s">
        <v>2</v>
      </c>
      <c r="D110" s="3" t="s">
        <v>57</v>
      </c>
      <c r="E110" s="10" t="s">
        <v>77</v>
      </c>
      <c r="F110" s="8">
        <f>F111</f>
        <v>0</v>
      </c>
      <c r="G110" s="8"/>
      <c r="H110" s="39">
        <f t="shared" si="30"/>
        <v>0</v>
      </c>
      <c r="I110" s="8"/>
      <c r="J110" s="39">
        <f t="shared" si="31"/>
        <v>0</v>
      </c>
      <c r="K110" s="8"/>
      <c r="L110" s="39">
        <f t="shared" si="32"/>
        <v>0</v>
      </c>
      <c r="M110" s="8"/>
      <c r="N110" s="39">
        <f t="shared" si="34"/>
        <v>0</v>
      </c>
      <c r="O110" s="8"/>
      <c r="P110" s="39">
        <f t="shared" si="35"/>
        <v>0</v>
      </c>
      <c r="Q110" s="8"/>
      <c r="R110" s="39">
        <f t="shared" si="36"/>
        <v>0</v>
      </c>
      <c r="S110" s="8"/>
      <c r="T110" s="39">
        <f t="shared" si="37"/>
        <v>0</v>
      </c>
      <c r="U110" s="8"/>
      <c r="V110" s="39">
        <f t="shared" si="38"/>
        <v>0</v>
      </c>
      <c r="W110" s="8"/>
      <c r="X110" s="39">
        <f t="shared" si="39"/>
        <v>0</v>
      </c>
      <c r="Y110" s="39"/>
      <c r="Z110" s="45" t="e">
        <f t="shared" si="29"/>
        <v>#DIV/0!</v>
      </c>
    </row>
    <row r="111" spans="1:26" ht="63" hidden="1">
      <c r="A111" s="3" t="s">
        <v>0</v>
      </c>
      <c r="B111" s="3" t="s">
        <v>123</v>
      </c>
      <c r="C111" s="3" t="s">
        <v>2</v>
      </c>
      <c r="D111" s="3" t="s">
        <v>57</v>
      </c>
      <c r="E111" s="10" t="s">
        <v>124</v>
      </c>
      <c r="F111" s="8">
        <f>F112</f>
        <v>0</v>
      </c>
      <c r="G111" s="8"/>
      <c r="H111" s="39">
        <f t="shared" si="30"/>
        <v>0</v>
      </c>
      <c r="I111" s="8"/>
      <c r="J111" s="39">
        <f t="shared" si="31"/>
        <v>0</v>
      </c>
      <c r="K111" s="8"/>
      <c r="L111" s="39">
        <f t="shared" si="32"/>
        <v>0</v>
      </c>
      <c r="M111" s="8"/>
      <c r="N111" s="39">
        <f t="shared" si="34"/>
        <v>0</v>
      </c>
      <c r="O111" s="8"/>
      <c r="P111" s="39">
        <f t="shared" si="35"/>
        <v>0</v>
      </c>
      <c r="Q111" s="8"/>
      <c r="R111" s="39">
        <f t="shared" si="36"/>
        <v>0</v>
      </c>
      <c r="S111" s="8"/>
      <c r="T111" s="39">
        <f t="shared" si="37"/>
        <v>0</v>
      </c>
      <c r="U111" s="8"/>
      <c r="V111" s="39">
        <f t="shared" si="38"/>
        <v>0</v>
      </c>
      <c r="W111" s="8"/>
      <c r="X111" s="39">
        <f t="shared" si="39"/>
        <v>0</v>
      </c>
      <c r="Y111" s="39"/>
      <c r="Z111" s="45" t="e">
        <f t="shared" si="29"/>
        <v>#DIV/0!</v>
      </c>
    </row>
    <row r="112" spans="1:26" ht="63" hidden="1">
      <c r="A112" s="5" t="s">
        <v>26</v>
      </c>
      <c r="B112" s="5" t="s">
        <v>125</v>
      </c>
      <c r="C112" s="5" t="s">
        <v>2</v>
      </c>
      <c r="D112" s="5" t="s">
        <v>57</v>
      </c>
      <c r="E112" s="14" t="s">
        <v>162</v>
      </c>
      <c r="F112" s="9"/>
      <c r="G112" s="9"/>
      <c r="H112" s="39">
        <f t="shared" si="30"/>
        <v>0</v>
      </c>
      <c r="I112" s="9"/>
      <c r="J112" s="39">
        <f t="shared" si="31"/>
        <v>0</v>
      </c>
      <c r="K112" s="9"/>
      <c r="L112" s="39">
        <f t="shared" si="32"/>
        <v>0</v>
      </c>
      <c r="M112" s="9"/>
      <c r="N112" s="39">
        <f t="shared" si="34"/>
        <v>0</v>
      </c>
      <c r="O112" s="9"/>
      <c r="P112" s="39">
        <f t="shared" si="35"/>
        <v>0</v>
      </c>
      <c r="Q112" s="9"/>
      <c r="R112" s="39">
        <f t="shared" si="36"/>
        <v>0</v>
      </c>
      <c r="S112" s="9"/>
      <c r="T112" s="39">
        <f t="shared" si="37"/>
        <v>0</v>
      </c>
      <c r="U112" s="9"/>
      <c r="V112" s="39">
        <f t="shared" si="38"/>
        <v>0</v>
      </c>
      <c r="W112" s="9"/>
      <c r="X112" s="39">
        <f t="shared" si="39"/>
        <v>0</v>
      </c>
      <c r="Y112" s="39"/>
      <c r="Z112" s="45" t="e">
        <f t="shared" si="29"/>
        <v>#DIV/0!</v>
      </c>
    </row>
    <row r="113" spans="1:26" ht="77.25" hidden="1" customHeight="1">
      <c r="A113" s="3" t="s">
        <v>0</v>
      </c>
      <c r="B113" s="3" t="s">
        <v>78</v>
      </c>
      <c r="C113" s="3" t="s">
        <v>2</v>
      </c>
      <c r="D113" s="3" t="s">
        <v>57</v>
      </c>
      <c r="E113" s="10" t="s">
        <v>79</v>
      </c>
      <c r="F113" s="9" t="e">
        <f>#REF!+#REF!</f>
        <v>#REF!</v>
      </c>
      <c r="G113" s="9"/>
      <c r="H113" s="39" t="e">
        <f t="shared" si="30"/>
        <v>#REF!</v>
      </c>
      <c r="I113" s="9"/>
      <c r="J113" s="39" t="e">
        <f t="shared" si="31"/>
        <v>#REF!</v>
      </c>
      <c r="K113" s="9"/>
      <c r="L113" s="39" t="e">
        <f t="shared" si="32"/>
        <v>#REF!</v>
      </c>
      <c r="M113" s="9"/>
      <c r="N113" s="39" t="e">
        <f t="shared" si="34"/>
        <v>#REF!</v>
      </c>
      <c r="O113" s="9"/>
      <c r="P113" s="39" t="e">
        <f t="shared" si="35"/>
        <v>#REF!</v>
      </c>
      <c r="Q113" s="9"/>
      <c r="R113" s="39" t="e">
        <f t="shared" si="36"/>
        <v>#REF!</v>
      </c>
      <c r="S113" s="9"/>
      <c r="T113" s="39" t="e">
        <f t="shared" si="37"/>
        <v>#REF!</v>
      </c>
      <c r="U113" s="9"/>
      <c r="V113" s="39" t="e">
        <f t="shared" si="38"/>
        <v>#REF!</v>
      </c>
      <c r="W113" s="9"/>
      <c r="X113" s="39" t="e">
        <f t="shared" si="39"/>
        <v>#REF!</v>
      </c>
      <c r="Y113" s="39"/>
      <c r="Z113" s="45" t="e">
        <f t="shared" si="29"/>
        <v>#REF!</v>
      </c>
    </row>
    <row r="114" spans="1:26" ht="47.25" hidden="1">
      <c r="A114" s="5" t="s">
        <v>63</v>
      </c>
      <c r="B114" s="5" t="s">
        <v>80</v>
      </c>
      <c r="C114" s="5" t="s">
        <v>2</v>
      </c>
      <c r="D114" s="5" t="s">
        <v>57</v>
      </c>
      <c r="E114" s="14" t="s">
        <v>81</v>
      </c>
      <c r="F114" s="9" t="e">
        <f>#REF!+#REF!</f>
        <v>#REF!</v>
      </c>
      <c r="G114" s="9"/>
      <c r="H114" s="39" t="e">
        <f t="shared" si="30"/>
        <v>#REF!</v>
      </c>
      <c r="I114" s="9"/>
      <c r="J114" s="39" t="e">
        <f t="shared" si="31"/>
        <v>#REF!</v>
      </c>
      <c r="K114" s="9"/>
      <c r="L114" s="39" t="e">
        <f t="shared" si="32"/>
        <v>#REF!</v>
      </c>
      <c r="M114" s="9"/>
      <c r="N114" s="39" t="e">
        <f t="shared" si="34"/>
        <v>#REF!</v>
      </c>
      <c r="O114" s="9"/>
      <c r="P114" s="39" t="e">
        <f t="shared" si="35"/>
        <v>#REF!</v>
      </c>
      <c r="Q114" s="9"/>
      <c r="R114" s="39" t="e">
        <f t="shared" si="36"/>
        <v>#REF!</v>
      </c>
      <c r="S114" s="9"/>
      <c r="T114" s="39" t="e">
        <f t="shared" si="37"/>
        <v>#REF!</v>
      </c>
      <c r="U114" s="9"/>
      <c r="V114" s="39" t="e">
        <f t="shared" si="38"/>
        <v>#REF!</v>
      </c>
      <c r="W114" s="9"/>
      <c r="X114" s="39" t="e">
        <f t="shared" si="39"/>
        <v>#REF!</v>
      </c>
      <c r="Y114" s="39"/>
      <c r="Z114" s="45" t="e">
        <f t="shared" si="29"/>
        <v>#REF!</v>
      </c>
    </row>
    <row r="115" spans="1:26" ht="31.5" hidden="1">
      <c r="A115" s="3" t="s">
        <v>0</v>
      </c>
      <c r="B115" s="3" t="s">
        <v>147</v>
      </c>
      <c r="C115" s="3" t="s">
        <v>2</v>
      </c>
      <c r="D115" s="3" t="s">
        <v>57</v>
      </c>
      <c r="E115" s="10" t="s">
        <v>148</v>
      </c>
      <c r="F115" s="9" t="e">
        <f>#REF!+#REF!</f>
        <v>#REF!</v>
      </c>
      <c r="G115" s="9"/>
      <c r="H115" s="39" t="e">
        <f t="shared" si="30"/>
        <v>#REF!</v>
      </c>
      <c r="I115" s="9"/>
      <c r="J115" s="39" t="e">
        <f t="shared" si="31"/>
        <v>#REF!</v>
      </c>
      <c r="K115" s="9"/>
      <c r="L115" s="39" t="e">
        <f t="shared" si="32"/>
        <v>#REF!</v>
      </c>
      <c r="M115" s="9"/>
      <c r="N115" s="39" t="e">
        <f t="shared" si="34"/>
        <v>#REF!</v>
      </c>
      <c r="O115" s="9"/>
      <c r="P115" s="39" t="e">
        <f t="shared" si="35"/>
        <v>#REF!</v>
      </c>
      <c r="Q115" s="9"/>
      <c r="R115" s="39" t="e">
        <f t="shared" si="36"/>
        <v>#REF!</v>
      </c>
      <c r="S115" s="9"/>
      <c r="T115" s="39" t="e">
        <f t="shared" si="37"/>
        <v>#REF!</v>
      </c>
      <c r="U115" s="9"/>
      <c r="V115" s="39" t="e">
        <f t="shared" si="38"/>
        <v>#REF!</v>
      </c>
      <c r="W115" s="9"/>
      <c r="X115" s="39" t="e">
        <f t="shared" si="39"/>
        <v>#REF!</v>
      </c>
      <c r="Y115" s="39"/>
      <c r="Z115" s="45" t="e">
        <f t="shared" si="29"/>
        <v>#REF!</v>
      </c>
    </row>
    <row r="116" spans="1:26" ht="31.5" hidden="1">
      <c r="A116" s="5" t="s">
        <v>56</v>
      </c>
      <c r="B116" s="5" t="s">
        <v>149</v>
      </c>
      <c r="C116" s="5" t="s">
        <v>2</v>
      </c>
      <c r="D116" s="5" t="s">
        <v>57</v>
      </c>
      <c r="E116" s="14" t="s">
        <v>150</v>
      </c>
      <c r="F116" s="9" t="e">
        <f>#REF!+#REF!</f>
        <v>#REF!</v>
      </c>
      <c r="G116" s="9"/>
      <c r="H116" s="39" t="e">
        <f t="shared" si="30"/>
        <v>#REF!</v>
      </c>
      <c r="I116" s="9"/>
      <c r="J116" s="39" t="e">
        <f t="shared" si="31"/>
        <v>#REF!</v>
      </c>
      <c r="K116" s="9"/>
      <c r="L116" s="39" t="e">
        <f t="shared" si="32"/>
        <v>#REF!</v>
      </c>
      <c r="M116" s="9"/>
      <c r="N116" s="39" t="e">
        <f t="shared" si="34"/>
        <v>#REF!</v>
      </c>
      <c r="O116" s="9"/>
      <c r="P116" s="39" t="e">
        <f t="shared" si="35"/>
        <v>#REF!</v>
      </c>
      <c r="Q116" s="9"/>
      <c r="R116" s="39" t="e">
        <f t="shared" si="36"/>
        <v>#REF!</v>
      </c>
      <c r="S116" s="9"/>
      <c r="T116" s="39" t="e">
        <f t="shared" si="37"/>
        <v>#REF!</v>
      </c>
      <c r="U116" s="9"/>
      <c r="V116" s="39" t="e">
        <f t="shared" si="38"/>
        <v>#REF!</v>
      </c>
      <c r="W116" s="9"/>
      <c r="X116" s="39" t="e">
        <f t="shared" si="39"/>
        <v>#REF!</v>
      </c>
      <c r="Y116" s="39"/>
      <c r="Z116" s="45" t="e">
        <f t="shared" si="29"/>
        <v>#REF!</v>
      </c>
    </row>
    <row r="117" spans="1:26" ht="31.5" hidden="1">
      <c r="A117" s="3" t="s">
        <v>0</v>
      </c>
      <c r="B117" s="3" t="s">
        <v>130</v>
      </c>
      <c r="C117" s="3" t="s">
        <v>2</v>
      </c>
      <c r="D117" s="3" t="s">
        <v>0</v>
      </c>
      <c r="E117" s="10" t="s">
        <v>131</v>
      </c>
      <c r="F117" s="9" t="e">
        <f>#REF!+#REF!</f>
        <v>#REF!</v>
      </c>
      <c r="G117" s="9"/>
      <c r="H117" s="39" t="e">
        <f t="shared" si="30"/>
        <v>#REF!</v>
      </c>
      <c r="I117" s="9"/>
      <c r="J117" s="39" t="e">
        <f t="shared" si="31"/>
        <v>#REF!</v>
      </c>
      <c r="K117" s="9"/>
      <c r="L117" s="39" t="e">
        <f t="shared" si="32"/>
        <v>#REF!</v>
      </c>
      <c r="M117" s="9"/>
      <c r="N117" s="39" t="e">
        <f t="shared" si="34"/>
        <v>#REF!</v>
      </c>
      <c r="O117" s="9"/>
      <c r="P117" s="39" t="e">
        <f t="shared" si="35"/>
        <v>#REF!</v>
      </c>
      <c r="Q117" s="9"/>
      <c r="R117" s="39" t="e">
        <f t="shared" si="36"/>
        <v>#REF!</v>
      </c>
      <c r="S117" s="9"/>
      <c r="T117" s="39" t="e">
        <f t="shared" si="37"/>
        <v>#REF!</v>
      </c>
      <c r="U117" s="9"/>
      <c r="V117" s="39" t="e">
        <f t="shared" si="38"/>
        <v>#REF!</v>
      </c>
      <c r="W117" s="9"/>
      <c r="X117" s="39" t="e">
        <f t="shared" si="39"/>
        <v>#REF!</v>
      </c>
      <c r="Y117" s="39"/>
      <c r="Z117" s="45" t="e">
        <f t="shared" si="29"/>
        <v>#REF!</v>
      </c>
    </row>
    <row r="118" spans="1:26" ht="31.5" hidden="1">
      <c r="A118" s="5" t="s">
        <v>26</v>
      </c>
      <c r="B118" s="5" t="s">
        <v>133</v>
      </c>
      <c r="C118" s="5" t="s">
        <v>2</v>
      </c>
      <c r="D118" s="5" t="s">
        <v>132</v>
      </c>
      <c r="E118" s="14" t="s">
        <v>134</v>
      </c>
      <c r="F118" s="9" t="e">
        <f>#REF!+#REF!</f>
        <v>#REF!</v>
      </c>
      <c r="G118" s="9"/>
      <c r="H118" s="39" t="e">
        <f t="shared" si="30"/>
        <v>#REF!</v>
      </c>
      <c r="I118" s="9"/>
      <c r="J118" s="39" t="e">
        <f t="shared" si="31"/>
        <v>#REF!</v>
      </c>
      <c r="K118" s="9"/>
      <c r="L118" s="39" t="e">
        <f t="shared" si="32"/>
        <v>#REF!</v>
      </c>
      <c r="M118" s="9"/>
      <c r="N118" s="39" t="e">
        <f t="shared" si="34"/>
        <v>#REF!</v>
      </c>
      <c r="O118" s="9"/>
      <c r="P118" s="39" t="e">
        <f t="shared" si="35"/>
        <v>#REF!</v>
      </c>
      <c r="Q118" s="9"/>
      <c r="R118" s="39" t="e">
        <f t="shared" si="36"/>
        <v>#REF!</v>
      </c>
      <c r="S118" s="9"/>
      <c r="T118" s="39" t="e">
        <f t="shared" si="37"/>
        <v>#REF!</v>
      </c>
      <c r="U118" s="9"/>
      <c r="V118" s="39" t="e">
        <f t="shared" si="38"/>
        <v>#REF!</v>
      </c>
      <c r="W118" s="9"/>
      <c r="X118" s="39" t="e">
        <f t="shared" si="39"/>
        <v>#REF!</v>
      </c>
      <c r="Y118" s="39"/>
      <c r="Z118" s="45" t="e">
        <f t="shared" si="29"/>
        <v>#REF!</v>
      </c>
    </row>
    <row r="119" spans="1:26" ht="45.75" hidden="1" customHeight="1">
      <c r="A119" s="5" t="s">
        <v>26</v>
      </c>
      <c r="B119" s="5" t="s">
        <v>135</v>
      </c>
      <c r="C119" s="5" t="s">
        <v>2</v>
      </c>
      <c r="D119" s="5" t="s">
        <v>132</v>
      </c>
      <c r="E119" s="14" t="s">
        <v>136</v>
      </c>
      <c r="F119" s="9" t="e">
        <f>#REF!+#REF!</f>
        <v>#REF!</v>
      </c>
      <c r="G119" s="9"/>
      <c r="H119" s="39" t="e">
        <f t="shared" si="30"/>
        <v>#REF!</v>
      </c>
      <c r="I119" s="9"/>
      <c r="J119" s="39" t="e">
        <f t="shared" si="31"/>
        <v>#REF!</v>
      </c>
      <c r="K119" s="9"/>
      <c r="L119" s="39" t="e">
        <f t="shared" si="32"/>
        <v>#REF!</v>
      </c>
      <c r="M119" s="9"/>
      <c r="N119" s="39" t="e">
        <f t="shared" si="34"/>
        <v>#REF!</v>
      </c>
      <c r="O119" s="9"/>
      <c r="P119" s="39" t="e">
        <f t="shared" si="35"/>
        <v>#REF!</v>
      </c>
      <c r="Q119" s="9"/>
      <c r="R119" s="39" t="e">
        <f t="shared" si="36"/>
        <v>#REF!</v>
      </c>
      <c r="S119" s="9"/>
      <c r="T119" s="39" t="e">
        <f t="shared" si="37"/>
        <v>#REF!</v>
      </c>
      <c r="U119" s="9"/>
      <c r="V119" s="39" t="e">
        <f t="shared" si="38"/>
        <v>#REF!</v>
      </c>
      <c r="W119" s="9"/>
      <c r="X119" s="39" t="e">
        <f t="shared" si="39"/>
        <v>#REF!</v>
      </c>
      <c r="Y119" s="39"/>
      <c r="Z119" s="45" t="e">
        <f t="shared" si="29"/>
        <v>#REF!</v>
      </c>
    </row>
    <row r="120" spans="1:26" ht="18" customHeight="1">
      <c r="A120" s="5" t="s">
        <v>26</v>
      </c>
      <c r="B120" s="5" t="s">
        <v>191</v>
      </c>
      <c r="C120" s="5" t="s">
        <v>2</v>
      </c>
      <c r="D120" s="5" t="s">
        <v>57</v>
      </c>
      <c r="E120" s="14" t="s">
        <v>75</v>
      </c>
      <c r="F120" s="9">
        <v>26109</v>
      </c>
      <c r="G120" s="9">
        <v>-14557</v>
      </c>
      <c r="H120" s="39">
        <f t="shared" ref="H120" si="40">F120+G120</f>
        <v>11552</v>
      </c>
      <c r="I120" s="9"/>
      <c r="J120" s="39">
        <f t="shared" ref="J120" si="41">H120+I120</f>
        <v>11552</v>
      </c>
      <c r="K120" s="9"/>
      <c r="L120" s="39">
        <v>0</v>
      </c>
      <c r="M120" s="9">
        <v>4968.78</v>
      </c>
      <c r="N120" s="39">
        <f t="shared" ref="N120" si="42">L120+M120</f>
        <v>4968.78</v>
      </c>
      <c r="O120" s="9"/>
      <c r="P120" s="39">
        <f t="shared" si="35"/>
        <v>4968.78</v>
      </c>
      <c r="Q120" s="9"/>
      <c r="R120" s="39">
        <f t="shared" si="36"/>
        <v>4968.78</v>
      </c>
      <c r="S120" s="9">
        <v>179</v>
      </c>
      <c r="T120" s="39">
        <f t="shared" si="37"/>
        <v>5147.78</v>
      </c>
      <c r="U120" s="9"/>
      <c r="V120" s="39">
        <f t="shared" si="38"/>
        <v>5147.78</v>
      </c>
      <c r="W120" s="9">
        <v>56.9</v>
      </c>
      <c r="X120" s="39">
        <v>5153.28</v>
      </c>
      <c r="Y120" s="39">
        <v>5153.28</v>
      </c>
      <c r="Z120" s="45">
        <f t="shared" si="29"/>
        <v>100</v>
      </c>
    </row>
    <row r="121" spans="1:26" ht="15.75">
      <c r="A121" s="42" t="s">
        <v>0</v>
      </c>
      <c r="B121" s="42" t="s">
        <v>137</v>
      </c>
      <c r="C121" s="42" t="s">
        <v>2</v>
      </c>
      <c r="D121" s="42" t="s">
        <v>0</v>
      </c>
      <c r="E121" s="43" t="s">
        <v>138</v>
      </c>
      <c r="F121" s="23">
        <v>0</v>
      </c>
      <c r="G121" s="23">
        <f>G122</f>
        <v>55</v>
      </c>
      <c r="H121" s="44">
        <v>55</v>
      </c>
      <c r="I121" s="23">
        <f>I122</f>
        <v>0</v>
      </c>
      <c r="J121" s="44">
        <v>55</v>
      </c>
      <c r="K121" s="23">
        <f>K122</f>
        <v>0</v>
      </c>
      <c r="L121" s="44">
        <v>55</v>
      </c>
      <c r="M121" s="23">
        <f>M122</f>
        <v>0</v>
      </c>
      <c r="N121" s="44">
        <v>55</v>
      </c>
      <c r="O121" s="23">
        <f t="shared" ref="O121:T121" si="43">O122+O124</f>
        <v>400</v>
      </c>
      <c r="P121" s="23">
        <f t="shared" si="43"/>
        <v>455</v>
      </c>
      <c r="Q121" s="23">
        <f t="shared" si="43"/>
        <v>5</v>
      </c>
      <c r="R121" s="23">
        <f t="shared" si="43"/>
        <v>460</v>
      </c>
      <c r="S121" s="23">
        <f t="shared" si="43"/>
        <v>0</v>
      </c>
      <c r="T121" s="23">
        <f t="shared" si="43"/>
        <v>460</v>
      </c>
      <c r="U121" s="23">
        <f t="shared" ref="U121:V121" si="44">U122+U124</f>
        <v>0</v>
      </c>
      <c r="V121" s="23">
        <f t="shared" si="44"/>
        <v>460</v>
      </c>
      <c r="W121" s="23">
        <f>W122+W124+W123</f>
        <v>0</v>
      </c>
      <c r="X121" s="23">
        <f t="shared" ref="X121:Y121" si="45">X122+X124</f>
        <v>460</v>
      </c>
      <c r="Y121" s="23">
        <f t="shared" si="45"/>
        <v>460</v>
      </c>
      <c r="Z121" s="44">
        <f t="shared" si="29"/>
        <v>100</v>
      </c>
    </row>
    <row r="122" spans="1:26" ht="16.5" customHeight="1">
      <c r="A122" s="5" t="s">
        <v>26</v>
      </c>
      <c r="B122" s="5" t="s">
        <v>139</v>
      </c>
      <c r="C122" s="5" t="s">
        <v>2</v>
      </c>
      <c r="D122" s="5" t="s">
        <v>132</v>
      </c>
      <c r="E122" s="14" t="s">
        <v>140</v>
      </c>
      <c r="F122" s="9">
        <v>0</v>
      </c>
      <c r="G122" s="9">
        <f>G123</f>
        <v>55</v>
      </c>
      <c r="H122" s="39">
        <v>55</v>
      </c>
      <c r="I122" s="9"/>
      <c r="J122" s="39">
        <v>55</v>
      </c>
      <c r="K122" s="9"/>
      <c r="L122" s="39">
        <v>55</v>
      </c>
      <c r="M122" s="9"/>
      <c r="N122" s="39">
        <v>55</v>
      </c>
      <c r="O122" s="9"/>
      <c r="P122" s="39">
        <v>55</v>
      </c>
      <c r="Q122" s="9"/>
      <c r="R122" s="39">
        <v>55</v>
      </c>
      <c r="S122" s="9"/>
      <c r="T122" s="39">
        <v>55</v>
      </c>
      <c r="U122" s="9"/>
      <c r="V122" s="39">
        <v>55</v>
      </c>
      <c r="W122" s="9"/>
      <c r="X122" s="39">
        <v>55</v>
      </c>
      <c r="Y122" s="39">
        <v>55</v>
      </c>
      <c r="Z122" s="45">
        <f t="shared" si="29"/>
        <v>100</v>
      </c>
    </row>
    <row r="123" spans="1:26" ht="16.5" customHeight="1">
      <c r="A123" s="5" t="s">
        <v>26</v>
      </c>
      <c r="B123" s="5" t="s">
        <v>141</v>
      </c>
      <c r="C123" s="5" t="s">
        <v>2</v>
      </c>
      <c r="D123" s="5" t="s">
        <v>132</v>
      </c>
      <c r="E123" s="14" t="s">
        <v>140</v>
      </c>
      <c r="F123" s="9">
        <v>0</v>
      </c>
      <c r="G123" s="9">
        <v>55</v>
      </c>
      <c r="H123" s="39">
        <v>55</v>
      </c>
      <c r="I123" s="9"/>
      <c r="J123" s="39">
        <v>55</v>
      </c>
      <c r="K123" s="9"/>
      <c r="L123" s="39">
        <v>55</v>
      </c>
      <c r="M123" s="9"/>
      <c r="N123" s="39">
        <v>55</v>
      </c>
      <c r="O123" s="9"/>
      <c r="P123" s="39">
        <v>55</v>
      </c>
      <c r="Q123" s="9"/>
      <c r="R123" s="39">
        <v>55</v>
      </c>
      <c r="S123" s="9"/>
      <c r="T123" s="39">
        <v>55</v>
      </c>
      <c r="U123" s="9"/>
      <c r="V123" s="39">
        <v>55</v>
      </c>
      <c r="W123" s="9"/>
      <c r="X123" s="39">
        <v>55</v>
      </c>
      <c r="Y123" s="39">
        <v>55</v>
      </c>
      <c r="Z123" s="45">
        <f t="shared" si="29"/>
        <v>100</v>
      </c>
    </row>
    <row r="124" spans="1:26" ht="15" customHeight="1">
      <c r="A124" s="5" t="s">
        <v>35</v>
      </c>
      <c r="B124" s="5" t="s">
        <v>141</v>
      </c>
      <c r="C124" s="5" t="s">
        <v>2</v>
      </c>
      <c r="D124" s="5" t="s">
        <v>132</v>
      </c>
      <c r="E124" s="14" t="s">
        <v>140</v>
      </c>
      <c r="F124" s="9"/>
      <c r="G124" s="9"/>
      <c r="H124" s="39"/>
      <c r="I124" s="9"/>
      <c r="J124" s="39"/>
      <c r="K124" s="9"/>
      <c r="L124" s="39"/>
      <c r="M124" s="9"/>
      <c r="N124" s="39">
        <v>0</v>
      </c>
      <c r="O124" s="9">
        <v>400</v>
      </c>
      <c r="P124" s="39">
        <f>O124+N124</f>
        <v>400</v>
      </c>
      <c r="Q124" s="9">
        <v>5</v>
      </c>
      <c r="R124" s="39">
        <f>Q124+P124</f>
        <v>405</v>
      </c>
      <c r="S124" s="9"/>
      <c r="T124" s="39">
        <f>S124+R124</f>
        <v>405</v>
      </c>
      <c r="U124" s="9"/>
      <c r="V124" s="39">
        <f>U124+T124</f>
        <v>405</v>
      </c>
      <c r="W124" s="9"/>
      <c r="X124" s="39">
        <f>W124+V124</f>
        <v>405</v>
      </c>
      <c r="Y124" s="39">
        <f>X124+W124</f>
        <v>405</v>
      </c>
      <c r="Z124" s="45">
        <f t="shared" si="29"/>
        <v>100</v>
      </c>
    </row>
    <row r="125" spans="1:26" ht="33.75" customHeight="1">
      <c r="A125" s="42" t="s">
        <v>0</v>
      </c>
      <c r="B125" s="42" t="s">
        <v>100</v>
      </c>
      <c r="C125" s="42" t="s">
        <v>2</v>
      </c>
      <c r="D125" s="42" t="s">
        <v>57</v>
      </c>
      <c r="E125" s="43" t="s">
        <v>98</v>
      </c>
      <c r="F125" s="50" t="e">
        <f>#REF!+#REF!</f>
        <v>#REF!</v>
      </c>
      <c r="G125" s="50"/>
      <c r="H125" s="51" t="e">
        <f t="shared" si="30"/>
        <v>#REF!</v>
      </c>
      <c r="I125" s="50"/>
      <c r="J125" s="44">
        <f t="shared" ref="J125:Y125" si="46">J126</f>
        <v>0</v>
      </c>
      <c r="K125" s="53">
        <f t="shared" si="46"/>
        <v>-7.9595000000000002</v>
      </c>
      <c r="L125" s="53">
        <f t="shared" si="46"/>
        <v>-7.9595000000000002</v>
      </c>
      <c r="M125" s="53">
        <f t="shared" si="46"/>
        <v>0</v>
      </c>
      <c r="N125" s="53">
        <f t="shared" si="46"/>
        <v>-7.9595000000000002</v>
      </c>
      <c r="O125" s="53">
        <f t="shared" si="46"/>
        <v>0</v>
      </c>
      <c r="P125" s="53">
        <f t="shared" si="46"/>
        <v>-7.9595000000000002</v>
      </c>
      <c r="Q125" s="53">
        <f t="shared" si="46"/>
        <v>0</v>
      </c>
      <c r="R125" s="53">
        <f t="shared" si="46"/>
        <v>-7.9595000000000002</v>
      </c>
      <c r="S125" s="53">
        <f t="shared" si="46"/>
        <v>0</v>
      </c>
      <c r="T125" s="53">
        <f t="shared" si="46"/>
        <v>-7.9595000000000002</v>
      </c>
      <c r="U125" s="53">
        <f t="shared" si="46"/>
        <v>0</v>
      </c>
      <c r="V125" s="53">
        <f t="shared" si="46"/>
        <v>-7.9595000000000002</v>
      </c>
      <c r="W125" s="53">
        <f t="shared" si="46"/>
        <v>0</v>
      </c>
      <c r="X125" s="53">
        <f t="shared" si="46"/>
        <v>-7.9595000000000002</v>
      </c>
      <c r="Y125" s="53">
        <f t="shared" si="46"/>
        <v>-12.89668</v>
      </c>
      <c r="Z125" s="44">
        <f t="shared" si="29"/>
        <v>162.02877065142283</v>
      </c>
    </row>
    <row r="126" spans="1:26" ht="28.5" customHeight="1">
      <c r="A126" s="5" t="s">
        <v>26</v>
      </c>
      <c r="B126" s="5" t="s">
        <v>101</v>
      </c>
      <c r="C126" s="5" t="s">
        <v>2</v>
      </c>
      <c r="D126" s="5" t="s">
        <v>57</v>
      </c>
      <c r="E126" s="14" t="s">
        <v>99</v>
      </c>
      <c r="F126" s="9" t="e">
        <f>#REF!+#REF!</f>
        <v>#REF!</v>
      </c>
      <c r="G126" s="9"/>
      <c r="H126" s="39" t="e">
        <f t="shared" si="30"/>
        <v>#REF!</v>
      </c>
      <c r="I126" s="9"/>
      <c r="J126" s="39">
        <v>0</v>
      </c>
      <c r="K126" s="52">
        <v>-7.9595000000000002</v>
      </c>
      <c r="L126" s="54">
        <f t="shared" ref="L126" si="47">J126+K126</f>
        <v>-7.9595000000000002</v>
      </c>
      <c r="M126" s="52"/>
      <c r="N126" s="54">
        <f t="shared" ref="N126" si="48">L126+M126</f>
        <v>-7.9595000000000002</v>
      </c>
      <c r="O126" s="52"/>
      <c r="P126" s="54">
        <f t="shared" ref="P126" si="49">N126+O126</f>
        <v>-7.9595000000000002</v>
      </c>
      <c r="Q126" s="52"/>
      <c r="R126" s="54">
        <f t="shared" ref="R126" si="50">P126+Q126</f>
        <v>-7.9595000000000002</v>
      </c>
      <c r="S126" s="52"/>
      <c r="T126" s="54">
        <f t="shared" ref="T126" si="51">R126+S126</f>
        <v>-7.9595000000000002</v>
      </c>
      <c r="U126" s="52"/>
      <c r="V126" s="54">
        <f t="shared" ref="V126" si="52">T126+U126</f>
        <v>-7.9595000000000002</v>
      </c>
      <c r="W126" s="52"/>
      <c r="X126" s="54">
        <f t="shared" ref="X126" si="53">V126+W126</f>
        <v>-7.9595000000000002</v>
      </c>
      <c r="Y126" s="54">
        <v>-12.89668</v>
      </c>
      <c r="Z126" s="45">
        <f t="shared" si="29"/>
        <v>162.02877065142283</v>
      </c>
    </row>
    <row r="127" spans="1:26" ht="23.25" customHeight="1">
      <c r="A127" s="19" t="s">
        <v>0</v>
      </c>
      <c r="B127" s="19" t="s">
        <v>156</v>
      </c>
      <c r="C127" s="19" t="s">
        <v>2</v>
      </c>
      <c r="D127" s="19" t="s">
        <v>0</v>
      </c>
      <c r="E127" s="10" t="s">
        <v>82</v>
      </c>
      <c r="F127" s="8" t="e">
        <f t="shared" ref="F127:L127" si="54">F15+F47</f>
        <v>#REF!</v>
      </c>
      <c r="G127" s="8">
        <f t="shared" si="54"/>
        <v>3810.4600000000009</v>
      </c>
      <c r="H127" s="8" t="e">
        <f t="shared" si="54"/>
        <v>#REF!</v>
      </c>
      <c r="I127" s="8">
        <f t="shared" si="54"/>
        <v>770</v>
      </c>
      <c r="J127" s="8" t="e">
        <f t="shared" si="54"/>
        <v>#REF!</v>
      </c>
      <c r="K127" s="47">
        <f t="shared" si="54"/>
        <v>3365.85</v>
      </c>
      <c r="L127" s="8" t="e">
        <f t="shared" si="54"/>
        <v>#REF!</v>
      </c>
      <c r="M127" s="8">
        <f t="shared" ref="M127:N127" si="55">M15+M47</f>
        <v>-1911.8315</v>
      </c>
      <c r="N127" s="8" t="e">
        <f t="shared" si="55"/>
        <v>#REF!</v>
      </c>
      <c r="O127" s="8">
        <f t="shared" ref="O127:P127" si="56">O15+O47</f>
        <v>441.45</v>
      </c>
      <c r="P127" s="8" t="e">
        <f t="shared" si="56"/>
        <v>#REF!</v>
      </c>
      <c r="Q127" s="8">
        <f t="shared" ref="Q127:R127" si="57">Q15+Q47</f>
        <v>2336.1212000000005</v>
      </c>
      <c r="R127" s="8" t="e">
        <f t="shared" si="57"/>
        <v>#REF!</v>
      </c>
      <c r="S127" s="8">
        <f t="shared" ref="S127:T127" si="58">S15+S47</f>
        <v>2431.3108700000003</v>
      </c>
      <c r="T127" s="8" t="e">
        <f t="shared" si="58"/>
        <v>#REF!</v>
      </c>
      <c r="U127" s="47">
        <f t="shared" ref="U127:V127" si="59">U15+U47</f>
        <v>8.61</v>
      </c>
      <c r="V127" s="55" t="e">
        <f t="shared" si="59"/>
        <v>#REF!</v>
      </c>
      <c r="W127" s="55">
        <f t="shared" ref="W127:X127" si="60">W15+W47</f>
        <v>-2114.4559999999997</v>
      </c>
      <c r="X127" s="8">
        <f t="shared" si="60"/>
        <v>150729.01457</v>
      </c>
      <c r="Y127" s="8">
        <f t="shared" ref="Y127" si="61">Y15+Y47</f>
        <v>150635.4375</v>
      </c>
      <c r="Z127" s="46">
        <f t="shared" si="29"/>
        <v>99.937917015999233</v>
      </c>
    </row>
  </sheetData>
  <mergeCells count="9">
    <mergeCell ref="C3:E3"/>
    <mergeCell ref="E5:Z5"/>
    <mergeCell ref="E6:Z6"/>
    <mergeCell ref="E7:Z7"/>
    <mergeCell ref="A12:D12"/>
    <mergeCell ref="E8:F8"/>
    <mergeCell ref="A11:X11"/>
    <mergeCell ref="A9:Z9"/>
    <mergeCell ref="A10:Z10"/>
  </mergeCells>
  <pageMargins left="0.6692913385826772" right="0.59055118110236227" top="0.31496062992125984" bottom="0.35433070866141736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2017 год</vt:lpstr>
      <vt:lpstr>Лист2</vt:lpstr>
      <vt:lpstr>Лист3</vt:lpstr>
      <vt:lpstr>'Доходы 2017 год'!Заголовки_для_печати</vt:lpstr>
      <vt:lpstr>'Доходы 2017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2018-03-23T08:09:51Z</cp:lastPrinted>
  <dcterms:created xsi:type="dcterms:W3CDTF">2014-10-29T11:00:31Z</dcterms:created>
  <dcterms:modified xsi:type="dcterms:W3CDTF">2018-03-23T08:10:12Z</dcterms:modified>
</cp:coreProperties>
</file>